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<sst xmlns="http://schemas.openxmlformats.org/spreadsheetml/2006/main" count="165" uniqueCount="93">
  <si>
    <t xml:space="preserve">                                             по муниципальному образованию    Курманаевский район</t>
  </si>
  <si>
    <t>наименование раздела</t>
  </si>
  <si>
    <t>ОКВЕД</t>
  </si>
  <si>
    <t>цена</t>
  </si>
  <si>
    <t>кол-во</t>
  </si>
  <si>
    <t>сумма</t>
  </si>
  <si>
    <t xml:space="preserve">       оценка</t>
  </si>
  <si>
    <t>г</t>
  </si>
  <si>
    <t>1 вариант</t>
  </si>
  <si>
    <t xml:space="preserve">                              2015г</t>
  </si>
  <si>
    <t xml:space="preserve">   2 вариант</t>
  </si>
  <si>
    <t>2вариант</t>
  </si>
  <si>
    <t>производства</t>
  </si>
  <si>
    <t>ПО "Курманаевское":</t>
  </si>
  <si>
    <t>производство хлебобулоч-</t>
  </si>
  <si>
    <t>ных изделий</t>
  </si>
  <si>
    <t>итого по предприятию:</t>
  </si>
  <si>
    <t>Темп роста по предприятию</t>
  </si>
  <si>
    <t>рублей</t>
  </si>
  <si>
    <t xml:space="preserve">      %</t>
  </si>
  <si>
    <t>итого по  ИП</t>
  </si>
  <si>
    <t>Темп роста по ИП</t>
  </si>
  <si>
    <t>ИП Аксенова Е.В.:</t>
  </si>
  <si>
    <t>производство мяса</t>
  </si>
  <si>
    <t>ООО "Урал"</t>
  </si>
  <si>
    <t>масло растительное</t>
  </si>
  <si>
    <t>темп роста по предприятию</t>
  </si>
  <si>
    <t>дробленка</t>
  </si>
  <si>
    <t>тонн</t>
  </si>
  <si>
    <t>%</t>
  </si>
  <si>
    <t xml:space="preserve">       %</t>
  </si>
  <si>
    <t xml:space="preserve">   тонн</t>
  </si>
  <si>
    <t xml:space="preserve">     %</t>
  </si>
  <si>
    <t>темп  роста</t>
  </si>
  <si>
    <t>гии, газа и воды</t>
  </si>
  <si>
    <t>производство теплознергии</t>
  </si>
  <si>
    <t xml:space="preserve">   </t>
  </si>
  <si>
    <t xml:space="preserve">    %</t>
  </si>
  <si>
    <t>Индекс промышленного</t>
  </si>
  <si>
    <t>производства (по разделам)</t>
  </si>
  <si>
    <t xml:space="preserve">                    2017г</t>
  </si>
  <si>
    <t>1вариант</t>
  </si>
  <si>
    <t>Всего по разделам</t>
  </si>
  <si>
    <t>гкал</t>
  </si>
  <si>
    <t>куб.м</t>
  </si>
  <si>
    <t>издание газеты</t>
  </si>
  <si>
    <t>полиграфическая деятельность</t>
  </si>
  <si>
    <t>экз.</t>
  </si>
  <si>
    <t xml:space="preserve"> тонн</t>
  </si>
  <si>
    <t xml:space="preserve">  тонн</t>
  </si>
  <si>
    <t>ед..</t>
  </si>
  <si>
    <t>изм.</t>
  </si>
  <si>
    <t>итого по разделу Е</t>
  </si>
  <si>
    <t>темп  роста по разделу Е</t>
  </si>
  <si>
    <t>Начальник отдела экономики                                                              Скобцова Р.Н.</t>
  </si>
  <si>
    <t xml:space="preserve">                              2016г</t>
  </si>
  <si>
    <t xml:space="preserve">                    2018г</t>
  </si>
  <si>
    <t xml:space="preserve">Расчет объемов отгруженных товаров собственного производства, выполненных работ и услуг собственными силами                                                                                                                                           </t>
  </si>
  <si>
    <t>ИП. Палещук Г.Н.</t>
  </si>
  <si>
    <t>производство хлебоб. Из.</t>
  </si>
  <si>
    <t>итого по ИП</t>
  </si>
  <si>
    <t>темп роста по ИП</t>
  </si>
  <si>
    <t xml:space="preserve">                 </t>
  </si>
  <si>
    <t>СПК (к-з)" Нива"</t>
  </si>
  <si>
    <t>произ-во мяса</t>
  </si>
  <si>
    <t xml:space="preserve">                                                             в сопоставимых ценах 2015 года (млн. руб.)</t>
  </si>
  <si>
    <t>производство теплоэнергии</t>
  </si>
  <si>
    <t>темп роста по п/п</t>
  </si>
  <si>
    <t>ООО"Жилфонд"</t>
  </si>
  <si>
    <t>ООО "Топка плюс"</t>
  </si>
  <si>
    <t>раздел С:Обрабатывающие</t>
  </si>
  <si>
    <t>пищевых продуктов 10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</si>
  <si>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</si>
  <si>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раздел С: Объем отгруженных товаров собственного производства, выполненных работ и услуг собственными силами - 18 Деятельность полиграфическая и копирование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</si>
  <si>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</si>
  <si>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</si>
  <si>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 xml:space="preserve"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</t>
  </si>
  <si>
    <t>итого по разделу Д</t>
  </si>
  <si>
    <t>Темп роста по разделу Д</t>
  </si>
  <si>
    <t>итого по разделу</t>
  </si>
  <si>
    <t>темп роста по разделу  С</t>
  </si>
  <si>
    <t>Водоснабжение</t>
  </si>
  <si>
    <t xml:space="preserve">  </t>
  </si>
  <si>
    <t>СПК (к-з) "Русь"</t>
  </si>
  <si>
    <t>ООО "Уют"</t>
  </si>
  <si>
    <t>в сопоставимых ценах 2018 года (млн. руб.)</t>
  </si>
  <si>
    <t>2021 1в</t>
  </si>
  <si>
    <t>2022 2в</t>
  </si>
  <si>
    <t>2021 2в</t>
  </si>
  <si>
    <t>2022 1в</t>
  </si>
  <si>
    <t xml:space="preserve">20232в </t>
  </si>
  <si>
    <t>20231в</t>
  </si>
  <si>
    <t>АО Куйбышева: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</si>
</sst>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6"/>
      <color indexed="8"/>
      <name val="Calibri"/>
      <family val="2"/>
    </font>
    <font>
      <b/>
      <sz val="5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b/>
      <sz val="4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43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81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left"/>
    </xf>
    <xf numFmtId="181" fontId="4" fillId="0" borderId="12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180" fontId="4" fillId="0" borderId="18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181" fontId="4" fillId="0" borderId="15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21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0" fontId="4" fillId="0" borderId="21" xfId="0" applyFont="1" applyBorder="1" applyAlignment="1">
      <alignment horizontal="left"/>
    </xf>
    <xf numFmtId="2" fontId="4" fillId="0" borderId="2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5" fillId="0" borderId="0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2" fontId="4" fillId="0" borderId="22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80" fontId="4" fillId="33" borderId="11" xfId="0" applyNumberFormat="1" applyFont="1" applyFill="1" applyBorder="1" applyAlignment="1">
      <alignment/>
    </xf>
    <xf numFmtId="180" fontId="5" fillId="33" borderId="14" xfId="0" applyNumberFormat="1" applyFont="1" applyFill="1" applyBorder="1" applyAlignment="1">
      <alignment/>
    </xf>
    <xf numFmtId="180" fontId="4" fillId="33" borderId="13" xfId="0" applyNumberFormat="1" applyFont="1" applyFill="1" applyBorder="1" applyAlignment="1">
      <alignment/>
    </xf>
    <xf numFmtId="180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180" fontId="4" fillId="33" borderId="17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180" fontId="4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181" fontId="45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0" fontId="45" fillId="34" borderId="0" xfId="0" applyFont="1" applyFill="1" applyBorder="1" applyAlignment="1">
      <alignment/>
    </xf>
    <xf numFmtId="180" fontId="45" fillId="34" borderId="0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0" fontId="5" fillId="34" borderId="14" xfId="0" applyFont="1" applyFill="1" applyBorder="1" applyAlignment="1">
      <alignment/>
    </xf>
    <xf numFmtId="2" fontId="4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180" fontId="4" fillId="34" borderId="14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180" fontId="5" fillId="34" borderId="14" xfId="0" applyNumberFormat="1" applyFont="1" applyFill="1" applyBorder="1" applyAlignment="1">
      <alignment/>
    </xf>
    <xf numFmtId="181" fontId="4" fillId="34" borderId="14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180" fontId="4" fillId="34" borderId="12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181" fontId="4" fillId="34" borderId="12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1" fontId="4" fillId="34" borderId="14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2" fontId="48" fillId="0" borderId="0" xfId="0" applyNumberFormat="1" applyFont="1" applyBorder="1" applyAlignment="1">
      <alignment/>
    </xf>
    <xf numFmtId="181" fontId="46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34" borderId="0" xfId="0" applyFont="1" applyFill="1" applyBorder="1" applyAlignment="1">
      <alignment/>
    </xf>
    <xf numFmtId="180" fontId="4" fillId="34" borderId="13" xfId="0" applyNumberFormat="1" applyFont="1" applyFill="1" applyBorder="1" applyAlignment="1">
      <alignment/>
    </xf>
    <xf numFmtId="180" fontId="4" fillId="34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0" fontId="4" fillId="34" borderId="21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4" fillId="34" borderId="20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2" fontId="4" fillId="34" borderId="21" xfId="0" applyNumberFormat="1" applyFont="1" applyFill="1" applyBorder="1" applyAlignment="1">
      <alignment/>
    </xf>
    <xf numFmtId="2" fontId="4" fillId="34" borderId="18" xfId="0" applyNumberFormat="1" applyFont="1" applyFill="1" applyBorder="1" applyAlignment="1">
      <alignment/>
    </xf>
    <xf numFmtId="180" fontId="4" fillId="34" borderId="2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80" fontId="4" fillId="33" borderId="15" xfId="0" applyNumberFormat="1" applyFont="1" applyFill="1" applyBorder="1" applyAlignment="1">
      <alignment/>
    </xf>
    <xf numFmtId="180" fontId="4" fillId="33" borderId="21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80" fontId="4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 textRotation="90"/>
    </xf>
    <xf numFmtId="0" fontId="6" fillId="0" borderId="0" xfId="0" applyFont="1" applyBorder="1" applyAlignment="1">
      <alignment horizontal="left" textRotation="90" wrapText="1"/>
    </xf>
    <xf numFmtId="0" fontId="46" fillId="0" borderId="0" xfId="0" applyFont="1" applyBorder="1" applyAlignment="1">
      <alignment/>
    </xf>
    <xf numFmtId="0" fontId="6" fillId="0" borderId="21" xfId="0" applyFont="1" applyBorder="1" applyAlignment="1">
      <alignment horizontal="left" textRotation="90" wrapText="1"/>
    </xf>
    <xf numFmtId="0" fontId="6" fillId="0" borderId="22" xfId="0" applyFont="1" applyBorder="1" applyAlignment="1">
      <alignment horizontal="left" textRotation="90" wrapText="1"/>
    </xf>
    <xf numFmtId="0" fontId="6" fillId="0" borderId="12" xfId="0" applyFont="1" applyBorder="1" applyAlignment="1">
      <alignment horizontal="left" textRotation="90" wrapText="1"/>
    </xf>
    <xf numFmtId="0" fontId="45" fillId="0" borderId="0" xfId="0" applyFont="1" applyBorder="1" applyAlignment="1">
      <alignment/>
    </xf>
    <xf numFmtId="0" fontId="6" fillId="0" borderId="21" xfId="0" applyFont="1" applyBorder="1" applyAlignment="1">
      <alignment horizontal="left" vertical="justify" textRotation="90"/>
    </xf>
    <xf numFmtId="0" fontId="6" fillId="0" borderId="22" xfId="0" applyFont="1" applyBorder="1" applyAlignment="1">
      <alignment horizontal="left" vertical="justify" textRotation="90"/>
    </xf>
    <xf numFmtId="0" fontId="6" fillId="0" borderId="12" xfId="0" applyFont="1" applyBorder="1" applyAlignment="1">
      <alignment horizontal="left" vertical="justify" textRotation="90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5"/>
  <sheetViews>
    <sheetView tabSelected="1" zoomScale="148" zoomScaleNormal="148" zoomScalePageLayoutView="0" workbookViewId="0" topLeftCell="A73">
      <selection activeCell="H91" sqref="H91"/>
    </sheetView>
  </sheetViews>
  <sheetFormatPr defaultColWidth="9.140625" defaultRowHeight="15"/>
  <cols>
    <col min="1" max="1" width="7.421875" style="0" customWidth="1"/>
    <col min="2" max="2" width="1.421875" style="0" customWidth="1"/>
    <col min="3" max="3" width="0.2890625" style="0" customWidth="1"/>
    <col min="4" max="4" width="2.421875" style="5" customWidth="1"/>
    <col min="5" max="5" width="4.57421875" style="5" customWidth="1"/>
    <col min="6" max="6" width="4.421875" style="0" customWidth="1"/>
    <col min="7" max="7" width="4.28125" style="0" customWidth="1"/>
    <col min="8" max="8" width="4.140625" style="0" customWidth="1"/>
    <col min="9" max="9" width="5.28125" style="0" customWidth="1"/>
    <col min="10" max="10" width="4.421875" style="0" customWidth="1"/>
    <col min="11" max="11" width="4.7109375" style="0" customWidth="1"/>
    <col min="12" max="12" width="4.57421875" style="0" customWidth="1"/>
    <col min="13" max="13" width="9.140625" style="0" hidden="1" customWidth="1"/>
    <col min="14" max="14" width="3.421875" style="0" customWidth="1"/>
    <col min="15" max="15" width="9.140625" style="0" hidden="1" customWidth="1"/>
    <col min="16" max="16" width="4.00390625" style="0" customWidth="1"/>
    <col min="17" max="18" width="9.140625" style="0" hidden="1" customWidth="1"/>
    <col min="19" max="19" width="4.00390625" style="0" customWidth="1"/>
    <col min="20" max="20" width="3.8515625" style="0" customWidth="1"/>
    <col min="21" max="21" width="4.00390625" style="0" customWidth="1"/>
    <col min="22" max="22" width="3.7109375" style="0" customWidth="1"/>
    <col min="23" max="23" width="4.140625" style="0" customWidth="1"/>
    <col min="24" max="24" width="3.7109375" style="0" customWidth="1"/>
    <col min="25" max="25" width="4.00390625" style="0" customWidth="1"/>
    <col min="26" max="26" width="3.7109375" style="0" customWidth="1"/>
    <col min="27" max="27" width="3.8515625" style="0" customWidth="1"/>
    <col min="28" max="28" width="4.00390625" style="0" customWidth="1"/>
    <col min="29" max="29" width="4.28125" style="0" customWidth="1"/>
    <col min="30" max="30" width="3.7109375" style="0" customWidth="1"/>
    <col min="31" max="31" width="4.28125" style="0" customWidth="1"/>
    <col min="32" max="32" width="3.8515625" style="0" customWidth="1"/>
    <col min="33" max="33" width="5.00390625" style="0" customWidth="1"/>
    <col min="34" max="34" width="4.140625" style="0" customWidth="1"/>
    <col min="35" max="35" width="4.421875" style="0" customWidth="1"/>
    <col min="36" max="37" width="4.00390625" style="0" customWidth="1"/>
    <col min="38" max="38" width="3.57421875" style="0" customWidth="1"/>
    <col min="39" max="39" width="3.7109375" style="0" customWidth="1"/>
  </cols>
  <sheetData>
    <row r="1" spans="1:27" ht="15">
      <c r="A1" s="8"/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">
      <c r="A2" s="8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39" ht="15">
      <c r="A3" s="57"/>
      <c r="B3" s="57"/>
      <c r="C3" s="57"/>
      <c r="D3" s="94" t="s">
        <v>57</v>
      </c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5">
      <c r="A4" s="57"/>
      <c r="B4" s="48"/>
      <c r="C4" s="57"/>
      <c r="D4" s="94" t="s">
        <v>65</v>
      </c>
      <c r="E4" s="94"/>
      <c r="F4" s="95"/>
      <c r="G4" s="95"/>
      <c r="H4" s="95" t="s">
        <v>85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1:39" ht="15">
      <c r="A5" s="57"/>
      <c r="B5" s="57"/>
      <c r="C5" s="57"/>
      <c r="D5" s="94" t="s">
        <v>0</v>
      </c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ht="15">
      <c r="A6" s="57"/>
      <c r="B6" s="57"/>
      <c r="C6" s="57"/>
      <c r="D6" s="58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ht="15">
      <c r="A7" s="57"/>
      <c r="B7" s="48"/>
      <c r="C7" s="57"/>
      <c r="D7" s="58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</row>
    <row r="8" spans="1:39" ht="15">
      <c r="A8" s="59"/>
      <c r="B8" s="60"/>
      <c r="C8" s="61"/>
      <c r="D8" s="62"/>
      <c r="E8" s="62"/>
      <c r="F8" s="59">
        <v>2018</v>
      </c>
      <c r="G8" s="60"/>
      <c r="H8" s="59">
        <v>2019</v>
      </c>
      <c r="I8" s="61"/>
      <c r="J8" s="59">
        <v>2020</v>
      </c>
      <c r="K8" s="60"/>
      <c r="L8" s="63"/>
      <c r="M8" s="64" t="s">
        <v>7</v>
      </c>
      <c r="N8" s="64">
        <v>2021</v>
      </c>
      <c r="O8" s="64"/>
      <c r="P8" s="64"/>
      <c r="Q8" s="64"/>
      <c r="R8" s="64"/>
      <c r="S8" s="64"/>
      <c r="T8" s="65"/>
      <c r="U8" s="66">
        <v>2022</v>
      </c>
      <c r="V8" s="66"/>
      <c r="W8" s="67"/>
      <c r="X8" s="60" t="s">
        <v>40</v>
      </c>
      <c r="Y8" s="66">
        <v>2023</v>
      </c>
      <c r="Z8" s="66"/>
      <c r="AA8" s="67"/>
      <c r="AB8" s="214"/>
      <c r="AC8" s="214"/>
      <c r="AD8" s="182"/>
      <c r="AE8" s="182"/>
      <c r="AF8" s="214"/>
      <c r="AG8" s="214"/>
      <c r="AH8" s="182"/>
      <c r="AI8" s="182"/>
      <c r="AJ8" s="214"/>
      <c r="AK8" s="214"/>
      <c r="AL8" s="148"/>
      <c r="AM8" s="148"/>
    </row>
    <row r="9" spans="1:39" ht="15">
      <c r="A9" s="68" t="s">
        <v>1</v>
      </c>
      <c r="B9" s="69"/>
      <c r="C9" s="70"/>
      <c r="D9" s="71" t="s">
        <v>50</v>
      </c>
      <c r="E9" s="71" t="s">
        <v>3</v>
      </c>
      <c r="F9" s="72"/>
      <c r="G9" s="73"/>
      <c r="H9" s="72"/>
      <c r="I9" s="73"/>
      <c r="J9" s="72" t="s">
        <v>6</v>
      </c>
      <c r="K9" s="73"/>
      <c r="L9" s="72" t="s">
        <v>8</v>
      </c>
      <c r="M9" s="74"/>
      <c r="N9" s="74"/>
      <c r="O9" s="74"/>
      <c r="P9" s="72" t="s">
        <v>10</v>
      </c>
      <c r="Q9" s="74"/>
      <c r="R9" s="73"/>
      <c r="S9" s="73"/>
      <c r="T9" s="68" t="s">
        <v>8</v>
      </c>
      <c r="U9" s="73"/>
      <c r="V9" s="68" t="s">
        <v>11</v>
      </c>
      <c r="W9" s="73"/>
      <c r="X9" s="65" t="s">
        <v>41</v>
      </c>
      <c r="Y9" s="67"/>
      <c r="Z9" s="59" t="s">
        <v>11</v>
      </c>
      <c r="AA9" s="67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</row>
    <row r="10" spans="1:39" ht="15" customHeight="1">
      <c r="A10" s="68" t="s">
        <v>2</v>
      </c>
      <c r="B10" s="69"/>
      <c r="C10" s="70"/>
      <c r="D10" s="71" t="s">
        <v>51</v>
      </c>
      <c r="E10" s="75">
        <v>2018</v>
      </c>
      <c r="F10" s="215" t="s">
        <v>4</v>
      </c>
      <c r="G10" s="219" t="s">
        <v>5</v>
      </c>
      <c r="H10" s="215" t="s">
        <v>4</v>
      </c>
      <c r="I10" s="219" t="s">
        <v>5</v>
      </c>
      <c r="J10" s="215" t="s">
        <v>4</v>
      </c>
      <c r="K10" s="219" t="s">
        <v>5</v>
      </c>
      <c r="L10" s="215" t="s">
        <v>4</v>
      </c>
      <c r="M10" s="70"/>
      <c r="N10" s="219" t="s">
        <v>5</v>
      </c>
      <c r="O10" s="70"/>
      <c r="P10" s="215" t="s">
        <v>4</v>
      </c>
      <c r="Q10" s="69"/>
      <c r="R10" s="70"/>
      <c r="S10" s="219" t="s">
        <v>5</v>
      </c>
      <c r="T10" s="215" t="s">
        <v>4</v>
      </c>
      <c r="U10" s="219" t="s">
        <v>5</v>
      </c>
      <c r="V10" s="215" t="s">
        <v>4</v>
      </c>
      <c r="W10" s="219" t="s">
        <v>5</v>
      </c>
      <c r="X10" s="215" t="s">
        <v>4</v>
      </c>
      <c r="Y10" s="219" t="s">
        <v>5</v>
      </c>
      <c r="Z10" s="215" t="s">
        <v>4</v>
      </c>
      <c r="AA10" s="219" t="s">
        <v>5</v>
      </c>
      <c r="AB10" s="213"/>
      <c r="AC10" s="212"/>
      <c r="AD10" s="213"/>
      <c r="AE10" s="212"/>
      <c r="AF10" s="213"/>
      <c r="AG10" s="212"/>
      <c r="AH10" s="213"/>
      <c r="AI10" s="212"/>
      <c r="AJ10" s="213"/>
      <c r="AK10" s="212"/>
      <c r="AL10" s="213"/>
      <c r="AM10" s="212"/>
    </row>
    <row r="11" spans="1:39" ht="15" customHeight="1">
      <c r="A11" s="68"/>
      <c r="B11" s="69"/>
      <c r="C11" s="70"/>
      <c r="D11" s="71"/>
      <c r="E11" s="75"/>
      <c r="F11" s="216"/>
      <c r="G11" s="220"/>
      <c r="H11" s="216"/>
      <c r="I11" s="220"/>
      <c r="J11" s="216"/>
      <c r="K11" s="220"/>
      <c r="L11" s="216"/>
      <c r="M11" s="70"/>
      <c r="N11" s="220"/>
      <c r="O11" s="70"/>
      <c r="P11" s="216"/>
      <c r="Q11" s="69"/>
      <c r="R11" s="70"/>
      <c r="S11" s="220"/>
      <c r="T11" s="216"/>
      <c r="U11" s="220"/>
      <c r="V11" s="216"/>
      <c r="W11" s="220"/>
      <c r="X11" s="216"/>
      <c r="Y11" s="220"/>
      <c r="Z11" s="216"/>
      <c r="AA11" s="220"/>
      <c r="AB11" s="213"/>
      <c r="AC11" s="212"/>
      <c r="AD11" s="213"/>
      <c r="AE11" s="212"/>
      <c r="AF11" s="213"/>
      <c r="AG11" s="212"/>
      <c r="AH11" s="213"/>
      <c r="AI11" s="212"/>
      <c r="AJ11" s="213"/>
      <c r="AK11" s="212"/>
      <c r="AL11" s="213"/>
      <c r="AM11" s="212"/>
    </row>
    <row r="12" spans="1:39" ht="15" customHeight="1">
      <c r="A12" s="68"/>
      <c r="B12" s="69"/>
      <c r="C12" s="70"/>
      <c r="D12" s="71"/>
      <c r="E12" s="75" t="s">
        <v>18</v>
      </c>
      <c r="F12" s="216"/>
      <c r="G12" s="220"/>
      <c r="H12" s="216"/>
      <c r="I12" s="220"/>
      <c r="J12" s="216"/>
      <c r="K12" s="220"/>
      <c r="L12" s="216"/>
      <c r="M12" s="70"/>
      <c r="N12" s="220"/>
      <c r="O12" s="70"/>
      <c r="P12" s="216"/>
      <c r="Q12" s="69"/>
      <c r="R12" s="70"/>
      <c r="S12" s="220"/>
      <c r="T12" s="216"/>
      <c r="U12" s="220"/>
      <c r="V12" s="216"/>
      <c r="W12" s="220"/>
      <c r="X12" s="216"/>
      <c r="Y12" s="220"/>
      <c r="Z12" s="216"/>
      <c r="AA12" s="220"/>
      <c r="AB12" s="213"/>
      <c r="AC12" s="212"/>
      <c r="AD12" s="213"/>
      <c r="AE12" s="212"/>
      <c r="AF12" s="213"/>
      <c r="AG12" s="212"/>
      <c r="AH12" s="213"/>
      <c r="AI12" s="212"/>
      <c r="AJ12" s="213"/>
      <c r="AK12" s="212"/>
      <c r="AL12" s="213"/>
      <c r="AM12" s="212"/>
    </row>
    <row r="13" spans="1:39" ht="15">
      <c r="A13" s="68"/>
      <c r="B13" s="69"/>
      <c r="C13" s="70"/>
      <c r="D13" s="71"/>
      <c r="E13" s="75"/>
      <c r="F13" s="216"/>
      <c r="G13" s="220"/>
      <c r="H13" s="216"/>
      <c r="I13" s="220"/>
      <c r="J13" s="216"/>
      <c r="K13" s="220"/>
      <c r="L13" s="216"/>
      <c r="M13" s="70"/>
      <c r="N13" s="220"/>
      <c r="O13" s="70"/>
      <c r="P13" s="216"/>
      <c r="Q13" s="69"/>
      <c r="R13" s="70"/>
      <c r="S13" s="220"/>
      <c r="T13" s="216"/>
      <c r="U13" s="220"/>
      <c r="V13" s="216"/>
      <c r="W13" s="220"/>
      <c r="X13" s="216"/>
      <c r="Y13" s="220"/>
      <c r="Z13" s="216"/>
      <c r="AA13" s="220"/>
      <c r="AB13" s="213"/>
      <c r="AC13" s="212"/>
      <c r="AD13" s="213"/>
      <c r="AE13" s="212"/>
      <c r="AF13" s="213"/>
      <c r="AG13" s="212"/>
      <c r="AH13" s="213"/>
      <c r="AI13" s="212"/>
      <c r="AJ13" s="213"/>
      <c r="AK13" s="212"/>
      <c r="AL13" s="213"/>
      <c r="AM13" s="212"/>
    </row>
    <row r="14" spans="1:39" ht="15">
      <c r="A14" s="72"/>
      <c r="B14" s="74"/>
      <c r="C14" s="73"/>
      <c r="D14" s="76"/>
      <c r="E14" s="77"/>
      <c r="F14" s="217"/>
      <c r="G14" s="221"/>
      <c r="H14" s="217"/>
      <c r="I14" s="221"/>
      <c r="J14" s="217"/>
      <c r="K14" s="221"/>
      <c r="L14" s="217"/>
      <c r="M14" s="73"/>
      <c r="N14" s="221"/>
      <c r="O14" s="73"/>
      <c r="P14" s="217"/>
      <c r="Q14" s="74"/>
      <c r="R14" s="73"/>
      <c r="S14" s="221"/>
      <c r="T14" s="217"/>
      <c r="U14" s="221"/>
      <c r="V14" s="217"/>
      <c r="W14" s="221"/>
      <c r="X14" s="217"/>
      <c r="Y14" s="221"/>
      <c r="Z14" s="217"/>
      <c r="AA14" s="221"/>
      <c r="AB14" s="213"/>
      <c r="AC14" s="212"/>
      <c r="AD14" s="213"/>
      <c r="AE14" s="212"/>
      <c r="AF14" s="213"/>
      <c r="AG14" s="212"/>
      <c r="AH14" s="213"/>
      <c r="AI14" s="212"/>
      <c r="AJ14" s="213"/>
      <c r="AK14" s="212"/>
      <c r="AL14" s="213"/>
      <c r="AM14" s="212"/>
    </row>
    <row r="15" spans="1:39" ht="15">
      <c r="A15" s="115" t="s">
        <v>70</v>
      </c>
      <c r="B15" s="111"/>
      <c r="C15" s="112"/>
      <c r="D15" s="78"/>
      <c r="E15" s="62"/>
      <c r="F15" s="60"/>
      <c r="G15" s="79"/>
      <c r="H15" s="61"/>
      <c r="I15" s="79"/>
      <c r="J15" s="79"/>
      <c r="K15" s="79"/>
      <c r="L15" s="59"/>
      <c r="M15" s="80"/>
      <c r="N15" s="79"/>
      <c r="O15" s="80"/>
      <c r="P15" s="80"/>
      <c r="Q15" s="80"/>
      <c r="R15" s="80"/>
      <c r="S15" s="79"/>
      <c r="T15" s="79"/>
      <c r="U15" s="79"/>
      <c r="V15" s="79"/>
      <c r="W15" s="79"/>
      <c r="X15" s="79"/>
      <c r="Y15" s="79"/>
      <c r="Z15" s="79"/>
      <c r="AA15" s="7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ht="15">
      <c r="A16" s="116" t="s">
        <v>12</v>
      </c>
      <c r="B16" s="108"/>
      <c r="C16" s="109"/>
      <c r="D16" s="77"/>
      <c r="E16" s="76"/>
      <c r="F16" s="74"/>
      <c r="G16" s="81"/>
      <c r="H16" s="73"/>
      <c r="I16" s="81"/>
      <c r="J16" s="81"/>
      <c r="K16" s="81"/>
      <c r="L16" s="74"/>
      <c r="M16" s="74"/>
      <c r="N16" s="81"/>
      <c r="O16" s="74"/>
      <c r="P16" s="74"/>
      <c r="Q16" s="74"/>
      <c r="R16" s="74"/>
      <c r="S16" s="81"/>
      <c r="T16" s="81"/>
      <c r="U16" s="81"/>
      <c r="V16" s="81"/>
      <c r="W16" s="81"/>
      <c r="X16" s="81"/>
      <c r="Y16" s="81"/>
      <c r="Z16" s="81"/>
      <c r="AA16" s="81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ht="15">
      <c r="A17" s="117" t="s">
        <v>72</v>
      </c>
      <c r="B17" s="111"/>
      <c r="C17" s="112"/>
      <c r="D17" s="240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</row>
    <row r="18" spans="1:39" ht="15">
      <c r="A18" s="118" t="s">
        <v>71</v>
      </c>
      <c r="B18" s="119"/>
      <c r="C18" s="120"/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</row>
    <row r="19" spans="1:39" ht="15">
      <c r="A19" s="114"/>
      <c r="B19" s="108"/>
      <c r="C19" s="109"/>
      <c r="D19" s="246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8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</row>
    <row r="20" spans="1:39" ht="16.5" customHeight="1">
      <c r="A20" s="97" t="s">
        <v>13</v>
      </c>
      <c r="B20" s="93"/>
      <c r="C20" s="96"/>
      <c r="D20" s="83"/>
      <c r="E20" s="19"/>
      <c r="F20" s="30"/>
      <c r="G20" s="16"/>
      <c r="H20" s="18"/>
      <c r="I20" s="16"/>
      <c r="J20" s="16"/>
      <c r="K20" s="16"/>
      <c r="L20" s="30"/>
      <c r="M20" s="30"/>
      <c r="N20" s="16"/>
      <c r="O20" s="30"/>
      <c r="P20" s="30"/>
      <c r="Q20" s="30"/>
      <c r="R20" s="30"/>
      <c r="S20" s="16"/>
      <c r="T20" s="16"/>
      <c r="U20" s="16"/>
      <c r="V20" s="16"/>
      <c r="W20" s="16"/>
      <c r="X20" s="16"/>
      <c r="Y20" s="16"/>
      <c r="Z20" s="18"/>
      <c r="AA20" s="16"/>
      <c r="AB20" s="82"/>
      <c r="AC20" s="82"/>
      <c r="AD20" s="82"/>
      <c r="AE20" s="82"/>
      <c r="AF20" s="82"/>
      <c r="AG20" s="82"/>
      <c r="AI20" s="82"/>
      <c r="AJ20" s="82"/>
      <c r="AK20" s="82"/>
      <c r="AL20" s="82"/>
      <c r="AM20" s="82"/>
    </row>
    <row r="21" spans="1:39" ht="11.25" customHeight="1">
      <c r="A21" s="121" t="s">
        <v>14</v>
      </c>
      <c r="B21" s="122"/>
      <c r="C21" s="123"/>
      <c r="D21" s="84"/>
      <c r="E21" s="47"/>
      <c r="F21" s="48"/>
      <c r="G21" s="49"/>
      <c r="H21" s="50"/>
      <c r="I21" s="49"/>
      <c r="J21" s="49"/>
      <c r="K21" s="49"/>
      <c r="L21" s="48"/>
      <c r="M21" s="48"/>
      <c r="N21" s="85"/>
      <c r="O21" s="48"/>
      <c r="P21" s="48"/>
      <c r="Q21" s="48"/>
      <c r="R21" s="48"/>
      <c r="S21" s="49"/>
      <c r="T21" s="49"/>
      <c r="U21" s="49"/>
      <c r="V21" s="49"/>
      <c r="W21" s="49"/>
      <c r="X21" s="49"/>
      <c r="Y21" s="49"/>
      <c r="Z21" s="50"/>
      <c r="AA21" s="49"/>
      <c r="AB21" s="82"/>
      <c r="AC21" s="183"/>
      <c r="AD21" s="82"/>
      <c r="AE21" s="82"/>
      <c r="AF21" s="82"/>
      <c r="AG21" s="82"/>
      <c r="AH21" s="82"/>
      <c r="AI21" s="82"/>
      <c r="AJ21" s="82"/>
      <c r="AK21" s="82"/>
      <c r="AL21" s="82"/>
      <c r="AM21" s="82"/>
    </row>
    <row r="22" spans="1:39" ht="11.25" customHeight="1">
      <c r="A22" s="124" t="s">
        <v>15</v>
      </c>
      <c r="B22" s="125"/>
      <c r="C22" s="126"/>
      <c r="D22" s="77" t="s">
        <v>49</v>
      </c>
      <c r="E22" s="103">
        <v>33740</v>
      </c>
      <c r="F22" s="159"/>
      <c r="G22" s="160"/>
      <c r="H22" s="161"/>
      <c r="I22" s="161"/>
      <c r="J22" s="25"/>
      <c r="K22" s="15"/>
      <c r="L22" s="25"/>
      <c r="M22" s="16"/>
      <c r="N22" s="15"/>
      <c r="O22" s="16"/>
      <c r="P22" s="25"/>
      <c r="Q22" s="16"/>
      <c r="R22" s="16"/>
      <c r="S22" s="15"/>
      <c r="T22" s="25"/>
      <c r="U22" s="15"/>
      <c r="V22" s="25"/>
      <c r="W22" s="15"/>
      <c r="X22" s="25"/>
      <c r="Y22" s="15"/>
      <c r="Z22" s="25"/>
      <c r="AA22" s="15"/>
      <c r="AB22" s="52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</row>
    <row r="23" spans="1:39" ht="15">
      <c r="A23" s="97" t="s">
        <v>16</v>
      </c>
      <c r="B23" s="93"/>
      <c r="C23" s="96"/>
      <c r="D23" s="83"/>
      <c r="E23" s="19"/>
      <c r="F23" s="162"/>
      <c r="G23" s="163"/>
      <c r="H23" s="164"/>
      <c r="I23" s="160"/>
      <c r="J23" s="15"/>
      <c r="K23" s="15"/>
      <c r="L23" s="42"/>
      <c r="M23" s="42"/>
      <c r="N23" s="15"/>
      <c r="O23" s="42"/>
      <c r="P23" s="42"/>
      <c r="Q23" s="42"/>
      <c r="R23" s="42"/>
      <c r="S23" s="15"/>
      <c r="T23" s="15"/>
      <c r="U23" s="15"/>
      <c r="V23" s="15"/>
      <c r="W23" s="15"/>
      <c r="X23" s="15"/>
      <c r="Y23" s="15"/>
      <c r="Z23" s="43"/>
      <c r="AA23" s="15"/>
      <c r="AB23" s="52"/>
      <c r="AC23" s="149"/>
      <c r="AD23" s="52"/>
      <c r="AE23" s="149"/>
      <c r="AF23" s="52"/>
      <c r="AG23" s="149"/>
      <c r="AH23" s="52"/>
      <c r="AI23" s="149"/>
      <c r="AJ23" s="52"/>
      <c r="AK23" s="52"/>
      <c r="AL23" s="52"/>
      <c r="AM23" s="149"/>
    </row>
    <row r="24" spans="1:39" ht="15">
      <c r="A24" s="97" t="s">
        <v>17</v>
      </c>
      <c r="B24" s="93"/>
      <c r="C24" s="96"/>
      <c r="D24" s="83" t="s">
        <v>19</v>
      </c>
      <c r="E24" s="19"/>
      <c r="F24" s="162"/>
      <c r="G24" s="165"/>
      <c r="H24" s="166"/>
      <c r="I24" s="165"/>
      <c r="J24" s="16"/>
      <c r="K24" s="25"/>
      <c r="L24" s="30"/>
      <c r="M24" s="30"/>
      <c r="N24" s="25"/>
      <c r="O24" s="30"/>
      <c r="P24" s="30"/>
      <c r="Q24" s="30"/>
      <c r="R24" s="30"/>
      <c r="S24" s="25"/>
      <c r="T24" s="16"/>
      <c r="U24" s="25"/>
      <c r="V24" s="16"/>
      <c r="W24" s="25"/>
      <c r="X24" s="16"/>
      <c r="Y24" s="25"/>
      <c r="Z24" s="18"/>
      <c r="AA24" s="25"/>
      <c r="AB24" s="52"/>
      <c r="AC24" s="52"/>
      <c r="AD24" s="52"/>
      <c r="AE24" s="150"/>
      <c r="AF24" s="52"/>
      <c r="AG24" s="52"/>
      <c r="AH24" s="52"/>
      <c r="AI24" s="52"/>
      <c r="AJ24" s="52"/>
      <c r="AK24" s="150"/>
      <c r="AL24" s="52"/>
      <c r="AM24" s="52"/>
    </row>
    <row r="25" spans="1:39" ht="15">
      <c r="A25" s="97" t="s">
        <v>22</v>
      </c>
      <c r="B25" s="93"/>
      <c r="C25" s="96"/>
      <c r="D25" s="83"/>
      <c r="E25" s="19"/>
      <c r="F25" s="162"/>
      <c r="G25" s="161"/>
      <c r="H25" s="166"/>
      <c r="I25" s="161"/>
      <c r="J25" s="16"/>
      <c r="K25" s="16"/>
      <c r="L25" s="30"/>
      <c r="M25" s="30"/>
      <c r="N25" s="16"/>
      <c r="O25" s="30"/>
      <c r="P25" s="30"/>
      <c r="Q25" s="30"/>
      <c r="R25" s="30"/>
      <c r="S25" s="16"/>
      <c r="T25" s="16"/>
      <c r="U25" s="16"/>
      <c r="V25" s="16"/>
      <c r="W25" s="16"/>
      <c r="X25" s="16"/>
      <c r="Y25" s="16"/>
      <c r="Z25" s="18"/>
      <c r="AA25" s="16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ht="15">
      <c r="A26" s="121" t="s">
        <v>14</v>
      </c>
      <c r="B26" s="122"/>
      <c r="C26" s="123"/>
      <c r="D26" s="84"/>
      <c r="E26" s="47"/>
      <c r="F26" s="167"/>
      <c r="G26" s="168"/>
      <c r="H26" s="169"/>
      <c r="I26" s="168"/>
      <c r="J26" s="49"/>
      <c r="K26" s="49"/>
      <c r="L26" s="48"/>
      <c r="M26" s="48"/>
      <c r="N26" s="49"/>
      <c r="O26" s="48"/>
      <c r="P26" s="48"/>
      <c r="Q26" s="48"/>
      <c r="R26" s="48"/>
      <c r="S26" s="49"/>
      <c r="T26" s="49"/>
      <c r="U26" s="49"/>
      <c r="V26" s="49"/>
      <c r="W26" s="49"/>
      <c r="X26" s="49"/>
      <c r="Y26" s="49"/>
      <c r="Z26" s="50"/>
      <c r="AA26" s="49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ht="10.5" customHeight="1">
      <c r="A27" s="124" t="s">
        <v>15</v>
      </c>
      <c r="B27" s="125"/>
      <c r="C27" s="126"/>
      <c r="D27" s="77" t="s">
        <v>49</v>
      </c>
      <c r="E27" s="100">
        <v>33740</v>
      </c>
      <c r="F27" s="170"/>
      <c r="G27" s="161"/>
      <c r="H27" s="165"/>
      <c r="I27" s="161"/>
      <c r="J27" s="25"/>
      <c r="K27" s="15"/>
      <c r="L27" s="25"/>
      <c r="M27" s="16"/>
      <c r="N27" s="15"/>
      <c r="O27" s="16"/>
      <c r="P27" s="25"/>
      <c r="Q27" s="16"/>
      <c r="R27" s="16"/>
      <c r="S27" s="15"/>
      <c r="T27" s="25"/>
      <c r="U27" s="15"/>
      <c r="V27" s="25"/>
      <c r="W27" s="15"/>
      <c r="X27" s="25"/>
      <c r="Y27" s="15"/>
      <c r="Z27" s="25"/>
      <c r="AA27" s="15"/>
      <c r="AB27" s="149"/>
      <c r="AC27" s="52"/>
      <c r="AD27" s="150"/>
      <c r="AE27" s="52"/>
      <c r="AF27" s="150"/>
      <c r="AG27" s="52"/>
      <c r="AH27" s="150"/>
      <c r="AI27" s="52"/>
      <c r="AJ27" s="150"/>
      <c r="AK27" s="52"/>
      <c r="AL27" s="150"/>
      <c r="AM27" s="149"/>
    </row>
    <row r="28" spans="1:39" s="4" customFormat="1" ht="15">
      <c r="A28" s="97" t="s">
        <v>20</v>
      </c>
      <c r="B28" s="93"/>
      <c r="C28" s="96"/>
      <c r="D28" s="83"/>
      <c r="E28" s="19"/>
      <c r="F28" s="161"/>
      <c r="G28" s="160"/>
      <c r="H28" s="160"/>
      <c r="I28" s="160"/>
      <c r="J28" s="15"/>
      <c r="K28" s="15"/>
      <c r="L28" s="42"/>
      <c r="M28" s="42"/>
      <c r="N28" s="15"/>
      <c r="O28" s="42"/>
      <c r="P28" s="43"/>
      <c r="Q28" s="42"/>
      <c r="R28" s="42"/>
      <c r="S28" s="15"/>
      <c r="T28" s="15"/>
      <c r="U28" s="15"/>
      <c r="V28" s="15"/>
      <c r="W28" s="15"/>
      <c r="X28" s="15"/>
      <c r="Y28" s="15"/>
      <c r="Z28" s="43"/>
      <c r="AA28" s="15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</row>
    <row r="29" spans="1:39" ht="15">
      <c r="A29" s="97" t="s">
        <v>21</v>
      </c>
      <c r="B29" s="93"/>
      <c r="C29" s="96"/>
      <c r="D29" s="83" t="s">
        <v>19</v>
      </c>
      <c r="E29" s="19"/>
      <c r="F29" s="161"/>
      <c r="G29" s="161"/>
      <c r="H29" s="161"/>
      <c r="I29" s="165"/>
      <c r="J29" s="16"/>
      <c r="K29" s="25"/>
      <c r="L29" s="30"/>
      <c r="M29" s="30"/>
      <c r="N29" s="25"/>
      <c r="O29" s="30"/>
      <c r="P29" s="18"/>
      <c r="Q29" s="30"/>
      <c r="R29" s="30"/>
      <c r="S29" s="25"/>
      <c r="T29" s="16"/>
      <c r="U29" s="25"/>
      <c r="V29" s="16"/>
      <c r="W29" s="25"/>
      <c r="X29" s="16"/>
      <c r="Y29" s="25"/>
      <c r="Z29" s="18"/>
      <c r="AA29" s="16"/>
      <c r="AB29" s="52"/>
      <c r="AC29" s="150"/>
      <c r="AD29" s="52"/>
      <c r="AE29" s="150"/>
      <c r="AF29" s="52"/>
      <c r="AG29" s="150"/>
      <c r="AH29" s="52"/>
      <c r="AI29" s="150"/>
      <c r="AJ29" s="52"/>
      <c r="AK29" s="150"/>
      <c r="AL29" s="52"/>
      <c r="AM29" s="150"/>
    </row>
    <row r="30" spans="1:39" ht="15">
      <c r="A30" s="97" t="s">
        <v>58</v>
      </c>
      <c r="B30" s="93"/>
      <c r="C30" s="96"/>
      <c r="D30" s="83"/>
      <c r="E30" s="19"/>
      <c r="F30" s="161"/>
      <c r="G30" s="161"/>
      <c r="H30" s="161"/>
      <c r="I30" s="165"/>
      <c r="J30" s="16"/>
      <c r="K30" s="25"/>
      <c r="L30" s="30"/>
      <c r="M30" s="30"/>
      <c r="N30" s="16"/>
      <c r="O30" s="30"/>
      <c r="P30" s="18"/>
      <c r="Q30" s="30"/>
      <c r="R30" s="30"/>
      <c r="S30" s="32"/>
      <c r="T30" s="16"/>
      <c r="U30" s="25"/>
      <c r="V30" s="16"/>
      <c r="W30" s="25"/>
      <c r="X30" s="16"/>
      <c r="Y30" s="15"/>
      <c r="Z30" s="18"/>
      <c r="AA30" s="16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39" ht="15">
      <c r="A31" s="97" t="s">
        <v>59</v>
      </c>
      <c r="B31" s="93"/>
      <c r="C31" s="96"/>
      <c r="D31" s="86" t="s">
        <v>28</v>
      </c>
      <c r="E31" s="103">
        <v>33740</v>
      </c>
      <c r="F31" s="165"/>
      <c r="G31" s="161"/>
      <c r="H31" s="165"/>
      <c r="I31" s="160"/>
      <c r="J31" s="16"/>
      <c r="K31" s="25"/>
      <c r="L31" s="30"/>
      <c r="M31" s="30"/>
      <c r="N31" s="15"/>
      <c r="O31" s="30"/>
      <c r="P31" s="43"/>
      <c r="Q31" s="30"/>
      <c r="R31" s="30"/>
      <c r="S31" s="32"/>
      <c r="T31" s="15"/>
      <c r="U31" s="25"/>
      <c r="V31" s="15"/>
      <c r="W31" s="25"/>
      <c r="X31" s="15"/>
      <c r="Y31" s="15"/>
      <c r="Z31" s="43"/>
      <c r="AA31" s="15"/>
      <c r="AB31" s="149"/>
      <c r="AC31" s="52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</row>
    <row r="32" spans="1:39" ht="15">
      <c r="A32" s="97" t="s">
        <v>60</v>
      </c>
      <c r="B32" s="93"/>
      <c r="C32" s="96"/>
      <c r="D32" s="83"/>
      <c r="E32" s="19"/>
      <c r="F32" s="161"/>
      <c r="G32" s="161"/>
      <c r="H32" s="161"/>
      <c r="I32" s="160"/>
      <c r="J32" s="16"/>
      <c r="K32" s="15"/>
      <c r="L32" s="30"/>
      <c r="M32" s="30"/>
      <c r="N32" s="15"/>
      <c r="O32" s="30"/>
      <c r="P32" s="18"/>
      <c r="Q32" s="30"/>
      <c r="R32" s="30"/>
      <c r="S32" s="43"/>
      <c r="T32" s="16"/>
      <c r="U32" s="15"/>
      <c r="V32" s="16"/>
      <c r="W32" s="15"/>
      <c r="X32" s="16"/>
      <c r="Y32" s="15"/>
      <c r="Z32" s="18"/>
      <c r="AA32" s="15"/>
      <c r="AB32" s="52"/>
      <c r="AC32" s="52"/>
      <c r="AD32" s="52"/>
      <c r="AE32" s="149"/>
      <c r="AF32" s="52"/>
      <c r="AG32" s="149"/>
      <c r="AH32" s="52"/>
      <c r="AI32" s="149"/>
      <c r="AJ32" s="52"/>
      <c r="AK32" s="149"/>
      <c r="AL32" s="52"/>
      <c r="AM32" s="149"/>
    </row>
    <row r="33" spans="1:39" ht="15">
      <c r="A33" s="97" t="s">
        <v>61</v>
      </c>
      <c r="B33" s="93"/>
      <c r="C33" s="96"/>
      <c r="D33" s="83"/>
      <c r="E33" s="19"/>
      <c r="F33" s="161"/>
      <c r="G33" s="165"/>
      <c r="H33" s="161"/>
      <c r="I33" s="165"/>
      <c r="J33" s="16"/>
      <c r="K33" s="25"/>
      <c r="L33" s="30"/>
      <c r="M33" s="30"/>
      <c r="N33" s="25"/>
      <c r="O33" s="30"/>
      <c r="P33" s="18"/>
      <c r="Q33" s="30"/>
      <c r="R33" s="30"/>
      <c r="S33" s="32"/>
      <c r="T33" s="16"/>
      <c r="U33" s="25"/>
      <c r="V33" s="16"/>
      <c r="W33" s="25"/>
      <c r="X33" s="16"/>
      <c r="Y33" s="25"/>
      <c r="Z33" s="18"/>
      <c r="AA33" s="25"/>
      <c r="AB33" s="52"/>
      <c r="AC33" s="150"/>
      <c r="AD33" s="52"/>
      <c r="AE33" s="150"/>
      <c r="AF33" s="52"/>
      <c r="AG33" s="150"/>
      <c r="AH33" s="52"/>
      <c r="AI33" s="52"/>
      <c r="AJ33" s="52"/>
      <c r="AK33" s="150"/>
      <c r="AL33" s="52"/>
      <c r="AM33" s="52"/>
    </row>
    <row r="34" spans="1:39" ht="15">
      <c r="A34" s="97" t="s">
        <v>63</v>
      </c>
      <c r="B34" s="93"/>
      <c r="C34" s="96"/>
      <c r="D34" s="83"/>
      <c r="E34" s="19"/>
      <c r="F34" s="16"/>
      <c r="G34" s="16"/>
      <c r="H34" s="16"/>
      <c r="I34" s="25"/>
      <c r="J34" s="16"/>
      <c r="K34" s="25"/>
      <c r="L34" s="30"/>
      <c r="M34" s="30"/>
      <c r="N34" s="16"/>
      <c r="O34" s="30"/>
      <c r="P34" s="18"/>
      <c r="Q34" s="30"/>
      <c r="R34" s="30"/>
      <c r="S34" s="32"/>
      <c r="T34" s="16"/>
      <c r="U34" s="25"/>
      <c r="V34" s="16"/>
      <c r="W34" s="25"/>
      <c r="X34" s="16"/>
      <c r="Y34" s="16"/>
      <c r="Z34" s="18"/>
      <c r="AA34" s="16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15">
      <c r="A35" s="97" t="s">
        <v>64</v>
      </c>
      <c r="B35" s="93"/>
      <c r="C35" s="96"/>
      <c r="D35" s="86" t="s">
        <v>28</v>
      </c>
      <c r="E35" s="103">
        <v>84256</v>
      </c>
      <c r="F35" s="170"/>
      <c r="G35" s="161"/>
      <c r="H35" s="161"/>
      <c r="I35" s="15"/>
      <c r="J35" s="16"/>
      <c r="K35" s="15"/>
      <c r="L35" s="30"/>
      <c r="M35" s="30"/>
      <c r="N35" s="15"/>
      <c r="O35" s="30"/>
      <c r="P35" s="43"/>
      <c r="Q35" s="30"/>
      <c r="R35" s="30"/>
      <c r="S35" s="43"/>
      <c r="T35" s="15"/>
      <c r="U35" s="15"/>
      <c r="V35" s="15"/>
      <c r="W35" s="15"/>
      <c r="X35" s="15"/>
      <c r="Y35" s="15"/>
      <c r="Z35" s="43"/>
      <c r="AA35" s="15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</row>
    <row r="36" spans="1:39" ht="15">
      <c r="A36" s="97" t="s">
        <v>27</v>
      </c>
      <c r="B36" s="93"/>
      <c r="C36" s="96"/>
      <c r="D36" s="86" t="s">
        <v>28</v>
      </c>
      <c r="E36" s="103">
        <v>8000</v>
      </c>
      <c r="F36" s="159"/>
      <c r="G36" s="171"/>
      <c r="H36" s="165"/>
      <c r="I36" s="15"/>
      <c r="J36" s="25"/>
      <c r="K36" s="15"/>
      <c r="L36" s="30"/>
      <c r="M36" s="30"/>
      <c r="N36" s="15"/>
      <c r="O36" s="30"/>
      <c r="P36" s="43"/>
      <c r="Q36" s="30"/>
      <c r="R36" s="30"/>
      <c r="S36" s="43"/>
      <c r="T36" s="15"/>
      <c r="U36" s="25"/>
      <c r="V36" s="15"/>
      <c r="W36" s="25"/>
      <c r="X36" s="15"/>
      <c r="Y36" s="15"/>
      <c r="Z36" s="43"/>
      <c r="AA36" s="15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50"/>
      <c r="AM36" s="149"/>
    </row>
    <row r="37" spans="1:39" ht="15">
      <c r="A37" s="97" t="s">
        <v>60</v>
      </c>
      <c r="B37" s="93"/>
      <c r="C37" s="96"/>
      <c r="D37" s="83"/>
      <c r="E37" s="19"/>
      <c r="F37" s="16"/>
      <c r="G37" s="15"/>
      <c r="H37" s="16"/>
      <c r="I37" s="15"/>
      <c r="J37" s="15"/>
      <c r="K37" s="15"/>
      <c r="L37" s="42"/>
      <c r="M37" s="42"/>
      <c r="N37" s="15"/>
      <c r="O37" s="42"/>
      <c r="P37" s="43"/>
      <c r="Q37" s="42"/>
      <c r="R37" s="42"/>
      <c r="S37" s="43"/>
      <c r="T37" s="15"/>
      <c r="U37" s="15"/>
      <c r="V37" s="15"/>
      <c r="W37" s="15"/>
      <c r="X37" s="16"/>
      <c r="Y37" s="15"/>
      <c r="Z37" s="18"/>
      <c r="AA37" s="15"/>
      <c r="AB37" s="52"/>
      <c r="AC37" s="149"/>
      <c r="AD37" s="52"/>
      <c r="AE37" s="149"/>
      <c r="AF37" s="52"/>
      <c r="AG37" s="149"/>
      <c r="AH37" s="52"/>
      <c r="AI37" s="149"/>
      <c r="AJ37" s="52"/>
      <c r="AK37" s="149"/>
      <c r="AL37" s="149"/>
      <c r="AM37" s="149"/>
    </row>
    <row r="38" spans="1:39" ht="15">
      <c r="A38" s="97" t="s">
        <v>61</v>
      </c>
      <c r="B38" s="93"/>
      <c r="C38" s="96"/>
      <c r="D38" s="83"/>
      <c r="E38" s="19"/>
      <c r="F38" s="16"/>
      <c r="G38" s="16"/>
      <c r="H38" s="16"/>
      <c r="I38" s="25"/>
      <c r="J38" s="16"/>
      <c r="K38" s="25"/>
      <c r="L38" s="30"/>
      <c r="M38" s="30"/>
      <c r="N38" s="25"/>
      <c r="O38" s="30"/>
      <c r="P38" s="18"/>
      <c r="Q38" s="30"/>
      <c r="R38" s="30"/>
      <c r="S38" s="32"/>
      <c r="T38" s="16"/>
      <c r="U38" s="25"/>
      <c r="V38" s="16"/>
      <c r="W38" s="25"/>
      <c r="X38" s="16"/>
      <c r="Y38" s="25"/>
      <c r="Z38" s="18"/>
      <c r="AA38" s="16"/>
      <c r="AB38" s="52"/>
      <c r="AC38" s="52"/>
      <c r="AD38" s="52"/>
      <c r="AE38" s="150"/>
      <c r="AF38" s="52"/>
      <c r="AG38" s="52"/>
      <c r="AH38" s="52"/>
      <c r="AI38" s="52"/>
      <c r="AJ38" s="52"/>
      <c r="AK38" s="150"/>
      <c r="AL38" s="52"/>
      <c r="AM38" s="52"/>
    </row>
    <row r="39" spans="1:39" ht="15">
      <c r="A39" s="127" t="s">
        <v>92</v>
      </c>
      <c r="B39" s="93"/>
      <c r="C39" s="96"/>
      <c r="D39" s="83"/>
      <c r="E39" s="19"/>
      <c r="F39" s="16"/>
      <c r="G39" s="16"/>
      <c r="H39" s="16"/>
      <c r="I39" s="16"/>
      <c r="J39" s="16"/>
      <c r="K39" s="16"/>
      <c r="L39" s="30"/>
      <c r="M39" s="30"/>
      <c r="N39" s="16"/>
      <c r="O39" s="30"/>
      <c r="P39" s="18"/>
      <c r="Q39" s="30"/>
      <c r="R39" s="30"/>
      <c r="S39" s="18"/>
      <c r="T39" s="16"/>
      <c r="U39" s="16"/>
      <c r="V39" s="16"/>
      <c r="W39" s="16"/>
      <c r="X39" s="16"/>
      <c r="Y39" s="16"/>
      <c r="Z39" s="18"/>
      <c r="AA39" s="16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1:39" ht="15">
      <c r="A40" s="101" t="s">
        <v>23</v>
      </c>
      <c r="B40" s="98"/>
      <c r="C40" s="99"/>
      <c r="D40" s="86" t="s">
        <v>49</v>
      </c>
      <c r="E40" s="103">
        <v>84256</v>
      </c>
      <c r="F40" s="159"/>
      <c r="G40" s="22"/>
      <c r="H40" s="172"/>
      <c r="I40" s="22"/>
      <c r="J40" s="22"/>
      <c r="K40" s="20"/>
      <c r="L40" s="45"/>
      <c r="M40" s="22">
        <f aca="true" t="shared" si="0" ref="M40:R40">ROUND((K40*L40/1000000),2)</f>
        <v>0</v>
      </c>
      <c r="N40" s="22"/>
      <c r="O40" s="22">
        <f t="shared" si="0"/>
        <v>0</v>
      </c>
      <c r="P40" s="45"/>
      <c r="Q40" s="22">
        <f>ROUND((O40*P40/1000000),2)</f>
        <v>0</v>
      </c>
      <c r="R40" s="22">
        <f t="shared" si="0"/>
        <v>0</v>
      </c>
      <c r="S40" s="22"/>
      <c r="T40" s="44"/>
      <c r="U40" s="22"/>
      <c r="V40" s="44"/>
      <c r="W40" s="11"/>
      <c r="X40" s="44"/>
      <c r="Y40" s="22"/>
      <c r="Z40" s="46"/>
      <c r="AA40" s="22"/>
      <c r="AB40" s="150"/>
      <c r="AC40" s="149"/>
      <c r="AD40" s="150"/>
      <c r="AE40" s="52"/>
      <c r="AF40" s="150"/>
      <c r="AG40" s="153"/>
      <c r="AH40" s="52"/>
      <c r="AI40" s="52"/>
      <c r="AJ40" s="52"/>
      <c r="AK40" s="52"/>
      <c r="AL40" s="52"/>
      <c r="AM40" s="52"/>
    </row>
    <row r="41" spans="1:39" ht="15">
      <c r="A41" s="101" t="s">
        <v>27</v>
      </c>
      <c r="B41" s="98"/>
      <c r="C41" s="99"/>
      <c r="D41" s="86" t="s">
        <v>48</v>
      </c>
      <c r="E41" s="103">
        <v>8000</v>
      </c>
      <c r="F41" s="159"/>
      <c r="G41" s="11"/>
      <c r="H41" s="172"/>
      <c r="I41" s="11"/>
      <c r="J41" s="22"/>
      <c r="K41" s="22"/>
      <c r="L41" s="21"/>
      <c r="M41" s="23"/>
      <c r="N41" s="22"/>
      <c r="O41" s="23"/>
      <c r="P41" s="21"/>
      <c r="Q41" s="23"/>
      <c r="R41" s="23"/>
      <c r="S41" s="22"/>
      <c r="T41" s="10"/>
      <c r="U41" s="22"/>
      <c r="V41" s="10"/>
      <c r="W41" s="11"/>
      <c r="X41" s="10"/>
      <c r="Y41" s="22"/>
      <c r="Z41" s="53"/>
      <c r="AA41" s="22"/>
      <c r="AB41" s="152"/>
      <c r="AC41" s="149"/>
      <c r="AD41" s="152"/>
      <c r="AE41" s="149"/>
      <c r="AF41" s="152"/>
      <c r="AG41" s="149"/>
      <c r="AH41" s="152"/>
      <c r="AI41" s="52"/>
      <c r="AJ41" s="152"/>
      <c r="AK41" s="149"/>
      <c r="AL41" s="152"/>
      <c r="AM41" s="149"/>
    </row>
    <row r="42" spans="1:39" ht="15">
      <c r="A42" s="101" t="s">
        <v>25</v>
      </c>
      <c r="B42" s="98"/>
      <c r="C42" s="99"/>
      <c r="D42" s="86" t="s">
        <v>28</v>
      </c>
      <c r="E42" s="103">
        <v>80000</v>
      </c>
      <c r="F42" s="159"/>
      <c r="G42" s="11"/>
      <c r="H42" s="173"/>
      <c r="I42" s="20"/>
      <c r="J42" s="44"/>
      <c r="K42" s="20"/>
      <c r="L42" s="45"/>
      <c r="M42" s="23"/>
      <c r="N42" s="20"/>
      <c r="O42" s="23"/>
      <c r="P42" s="25"/>
      <c r="Q42" s="16"/>
      <c r="R42" s="16"/>
      <c r="S42" s="14"/>
      <c r="T42" s="44"/>
      <c r="U42" s="20"/>
      <c r="V42" s="44"/>
      <c r="W42" s="20"/>
      <c r="X42" s="44"/>
      <c r="Y42" s="20"/>
      <c r="Z42" s="46"/>
      <c r="AA42" s="20"/>
      <c r="AB42" s="149"/>
      <c r="AC42" s="153"/>
      <c r="AD42" s="149"/>
      <c r="AE42" s="153"/>
      <c r="AF42" s="149"/>
      <c r="AG42" s="153"/>
      <c r="AH42" s="149"/>
      <c r="AI42" s="52"/>
      <c r="AJ42" s="149"/>
      <c r="AK42" s="153"/>
      <c r="AL42" s="149"/>
      <c r="AM42" s="153"/>
    </row>
    <row r="43" spans="1:39" ht="15">
      <c r="A43" s="97" t="s">
        <v>16</v>
      </c>
      <c r="B43" s="93"/>
      <c r="C43" s="96"/>
      <c r="D43" s="83"/>
      <c r="E43" s="19"/>
      <c r="F43" s="16"/>
      <c r="G43" s="15"/>
      <c r="H43" s="16"/>
      <c r="I43" s="15"/>
      <c r="J43" s="16"/>
      <c r="K43" s="15"/>
      <c r="L43" s="30"/>
      <c r="M43" s="30"/>
      <c r="N43" s="15"/>
      <c r="O43" s="30"/>
      <c r="P43" s="18"/>
      <c r="Q43" s="30"/>
      <c r="R43" s="30"/>
      <c r="S43" s="43"/>
      <c r="T43" s="16"/>
      <c r="U43" s="15"/>
      <c r="V43" s="16"/>
      <c r="W43" s="15"/>
      <c r="X43" s="16"/>
      <c r="Y43" s="14"/>
      <c r="Z43" s="18"/>
      <c r="AA43" s="15"/>
      <c r="AB43" s="52"/>
      <c r="AC43" s="149"/>
      <c r="AD43" s="52"/>
      <c r="AE43" s="52"/>
      <c r="AF43" s="52"/>
      <c r="AG43" s="149"/>
      <c r="AH43" s="52"/>
      <c r="AI43" s="52"/>
      <c r="AJ43" s="52"/>
      <c r="AK43" s="52"/>
      <c r="AL43" s="52"/>
      <c r="AM43" s="52"/>
    </row>
    <row r="44" spans="1:39" ht="15">
      <c r="A44" s="97" t="s">
        <v>17</v>
      </c>
      <c r="B44" s="93"/>
      <c r="C44" s="96"/>
      <c r="D44" s="83" t="s">
        <v>30</v>
      </c>
      <c r="E44" s="19"/>
      <c r="F44" s="16"/>
      <c r="G44" s="16"/>
      <c r="H44" s="16"/>
      <c r="I44" s="25"/>
      <c r="J44" s="18"/>
      <c r="K44" s="25"/>
      <c r="L44" s="54"/>
      <c r="M44" s="26"/>
      <c r="N44" s="35"/>
      <c r="O44" s="26"/>
      <c r="P44" s="35"/>
      <c r="Q44" s="26"/>
      <c r="R44" s="26"/>
      <c r="S44" s="33"/>
      <c r="T44" s="35"/>
      <c r="U44" s="33"/>
      <c r="V44" s="35"/>
      <c r="W44" s="33"/>
      <c r="X44" s="35"/>
      <c r="Y44" s="33"/>
      <c r="Z44" s="34"/>
      <c r="AA44" s="33"/>
      <c r="AB44" s="52"/>
      <c r="AC44" s="150"/>
      <c r="AD44" s="52"/>
      <c r="AE44" s="150"/>
      <c r="AF44" s="52"/>
      <c r="AG44" s="150"/>
      <c r="AH44" s="52"/>
      <c r="AI44" s="52"/>
      <c r="AJ44" s="52"/>
      <c r="AK44" s="150"/>
      <c r="AL44" s="52"/>
      <c r="AM44" s="52"/>
    </row>
    <row r="45" spans="1:39" ht="15">
      <c r="A45" s="110"/>
      <c r="B45" s="111"/>
      <c r="C45" s="112"/>
      <c r="D45" s="87"/>
      <c r="E45" s="41"/>
      <c r="F45" s="54">
        <v>2017</v>
      </c>
      <c r="G45" s="26"/>
      <c r="H45" s="54">
        <v>2018</v>
      </c>
      <c r="I45" s="34"/>
      <c r="J45" s="54">
        <v>2019</v>
      </c>
      <c r="K45" s="26"/>
      <c r="L45" s="13" t="s">
        <v>55</v>
      </c>
      <c r="M45" s="30" t="s">
        <v>7</v>
      </c>
      <c r="N45" s="30">
        <v>2020</v>
      </c>
      <c r="O45" s="30"/>
      <c r="P45" s="30"/>
      <c r="Q45" s="30"/>
      <c r="R45" s="30"/>
      <c r="S45" s="30"/>
      <c r="T45" s="13" t="s">
        <v>62</v>
      </c>
      <c r="U45" s="30">
        <v>2021</v>
      </c>
      <c r="V45" s="30"/>
      <c r="W45" s="30"/>
      <c r="X45" s="13" t="s">
        <v>56</v>
      </c>
      <c r="Y45" s="30">
        <v>2022</v>
      </c>
      <c r="Z45" s="30"/>
      <c r="AA45" s="18"/>
      <c r="AB45" s="82"/>
      <c r="AC45" s="82"/>
      <c r="AD45" s="82"/>
      <c r="AE45" s="82"/>
      <c r="AF45" s="210"/>
      <c r="AG45" s="210"/>
      <c r="AH45" s="210"/>
      <c r="AI45" s="210"/>
      <c r="AJ45" s="210"/>
      <c r="AK45" s="210"/>
      <c r="AL45" s="210"/>
      <c r="AM45" s="210"/>
    </row>
    <row r="46" spans="1:39" ht="15">
      <c r="A46" s="114"/>
      <c r="B46" s="108"/>
      <c r="C46" s="109"/>
      <c r="D46" s="28"/>
      <c r="E46" s="28"/>
      <c r="F46" s="29"/>
      <c r="G46" s="24"/>
      <c r="H46" s="29"/>
      <c r="I46" s="24"/>
      <c r="J46" s="29" t="s">
        <v>6</v>
      </c>
      <c r="K46" s="24"/>
      <c r="L46" s="29" t="s">
        <v>8</v>
      </c>
      <c r="M46" s="23"/>
      <c r="N46" s="23"/>
      <c r="O46" s="23"/>
      <c r="P46" s="29" t="s">
        <v>10</v>
      </c>
      <c r="Q46" s="23"/>
      <c r="R46" s="24"/>
      <c r="S46" s="24"/>
      <c r="T46" s="51" t="s">
        <v>8</v>
      </c>
      <c r="U46" s="24"/>
      <c r="V46" s="51" t="s">
        <v>11</v>
      </c>
      <c r="W46" s="24"/>
      <c r="X46" s="29" t="s">
        <v>41</v>
      </c>
      <c r="Y46" s="24"/>
      <c r="Z46" s="51" t="s">
        <v>11</v>
      </c>
      <c r="AA46" s="24"/>
      <c r="AB46" s="52"/>
      <c r="AC46" s="52"/>
      <c r="AD46" s="52"/>
      <c r="AE46" s="52"/>
      <c r="AF46" s="211"/>
      <c r="AG46" s="211"/>
      <c r="AH46" s="211"/>
      <c r="AI46" s="211"/>
      <c r="AJ46" s="211"/>
      <c r="AK46" s="211"/>
      <c r="AL46" s="211"/>
      <c r="AM46" s="211"/>
    </row>
    <row r="47" spans="1:39" ht="15">
      <c r="A47" s="97" t="s">
        <v>24</v>
      </c>
      <c r="B47" s="98"/>
      <c r="C47" s="99"/>
      <c r="D47" s="88"/>
      <c r="E47" s="19"/>
      <c r="F47" s="16"/>
      <c r="G47" s="16"/>
      <c r="H47" s="16"/>
      <c r="I47" s="16"/>
      <c r="J47" s="16"/>
      <c r="K47" s="16"/>
      <c r="L47" s="16"/>
      <c r="M47" s="30"/>
      <c r="N47" s="30"/>
      <c r="O47" s="30"/>
      <c r="P47" s="16"/>
      <c r="Q47" s="30"/>
      <c r="R47" s="30"/>
      <c r="S47" s="18"/>
      <c r="T47" s="16"/>
      <c r="U47" s="16"/>
      <c r="V47" s="16"/>
      <c r="W47" s="16"/>
      <c r="X47" s="16"/>
      <c r="Y47" s="16"/>
      <c r="Z47" s="18"/>
      <c r="AA47" s="16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</row>
    <row r="48" spans="1:39" ht="15">
      <c r="A48" s="101" t="s">
        <v>25</v>
      </c>
      <c r="B48" s="98"/>
      <c r="C48" s="99"/>
      <c r="D48" s="89" t="s">
        <v>31</v>
      </c>
      <c r="E48" s="103">
        <v>80000</v>
      </c>
      <c r="F48" s="161"/>
      <c r="G48" s="22"/>
      <c r="H48" s="16"/>
      <c r="I48" s="22"/>
      <c r="J48" s="22"/>
      <c r="K48" s="20"/>
      <c r="L48" s="55"/>
      <c r="M48" s="22">
        <f aca="true" t="shared" si="1" ref="M48:R48">ROUND((K48*L48/1000000),2)</f>
        <v>0</v>
      </c>
      <c r="N48" s="20"/>
      <c r="O48" s="22">
        <f t="shared" si="1"/>
        <v>0</v>
      </c>
      <c r="P48" s="55"/>
      <c r="Q48" s="22">
        <f>ROUND((O48*P48/1000000),2)</f>
        <v>0</v>
      </c>
      <c r="R48" s="22">
        <f t="shared" si="1"/>
        <v>0</v>
      </c>
      <c r="S48" s="20"/>
      <c r="T48" s="11"/>
      <c r="U48" s="20"/>
      <c r="V48" s="11"/>
      <c r="W48" s="20"/>
      <c r="X48" s="11"/>
      <c r="Y48" s="20"/>
      <c r="Z48" s="56"/>
      <c r="AA48" s="20"/>
      <c r="AB48" s="153"/>
      <c r="AC48" s="153"/>
      <c r="AD48" s="149"/>
      <c r="AE48" s="153"/>
      <c r="AF48" s="149"/>
      <c r="AG48" s="153"/>
      <c r="AH48" s="153"/>
      <c r="AI48" s="153"/>
      <c r="AJ48" s="153"/>
      <c r="AK48" s="153"/>
      <c r="AL48" s="153"/>
      <c r="AM48" s="153"/>
    </row>
    <row r="49" spans="1:39" ht="15">
      <c r="A49" s="97" t="s">
        <v>16</v>
      </c>
      <c r="B49" s="93"/>
      <c r="C49" s="96"/>
      <c r="D49" s="88"/>
      <c r="E49" s="19"/>
      <c r="F49" s="16"/>
      <c r="G49" s="16"/>
      <c r="H49" s="16"/>
      <c r="I49" s="16"/>
      <c r="J49" s="16"/>
      <c r="K49" s="14"/>
      <c r="L49" s="16"/>
      <c r="M49" s="30"/>
      <c r="N49" s="14"/>
      <c r="O49" s="30"/>
      <c r="P49" s="16"/>
      <c r="Q49" s="30"/>
      <c r="R49" s="30"/>
      <c r="S49" s="14"/>
      <c r="T49" s="16"/>
      <c r="U49" s="14"/>
      <c r="V49" s="16"/>
      <c r="W49" s="14"/>
      <c r="X49" s="16"/>
      <c r="Y49" s="14"/>
      <c r="Z49" s="18"/>
      <c r="AA49" s="14"/>
      <c r="AB49" s="52"/>
      <c r="AC49" s="153"/>
      <c r="AD49" s="52"/>
      <c r="AE49" s="153"/>
      <c r="AF49" s="52"/>
      <c r="AG49" s="153"/>
      <c r="AH49" s="52"/>
      <c r="AI49" s="153"/>
      <c r="AJ49" s="52"/>
      <c r="AK49" s="153"/>
      <c r="AL49" s="52"/>
      <c r="AM49" s="153"/>
    </row>
    <row r="50" spans="1:39" ht="15">
      <c r="A50" s="97" t="s">
        <v>26</v>
      </c>
      <c r="B50" s="93"/>
      <c r="C50" s="96"/>
      <c r="D50" s="83" t="s">
        <v>32</v>
      </c>
      <c r="E50" s="19"/>
      <c r="F50" s="16"/>
      <c r="G50" s="25"/>
      <c r="H50" s="18"/>
      <c r="I50" s="25"/>
      <c r="J50" s="16"/>
      <c r="K50" s="25"/>
      <c r="L50" s="16"/>
      <c r="M50" s="30"/>
      <c r="N50" s="25"/>
      <c r="O50" s="30"/>
      <c r="P50" s="16"/>
      <c r="Q50" s="30"/>
      <c r="R50" s="30"/>
      <c r="S50" s="25"/>
      <c r="T50" s="16"/>
      <c r="U50" s="25"/>
      <c r="V50" s="16"/>
      <c r="W50" s="25"/>
      <c r="X50" s="18"/>
      <c r="Y50" s="25"/>
      <c r="Z50" s="18"/>
      <c r="AA50" s="25"/>
      <c r="AB50" s="52"/>
      <c r="AC50" s="52"/>
      <c r="AD50" s="52"/>
      <c r="AE50" s="150"/>
      <c r="AF50" s="52"/>
      <c r="AG50" s="52"/>
      <c r="AH50" s="52"/>
      <c r="AI50" s="52"/>
      <c r="AJ50" s="52"/>
      <c r="AK50" s="150"/>
      <c r="AL50" s="52"/>
      <c r="AM50" s="52"/>
    </row>
    <row r="51" spans="1:39" ht="15">
      <c r="A51" s="97"/>
      <c r="B51" s="98"/>
      <c r="C51" s="99"/>
      <c r="D51" s="19"/>
      <c r="E51" s="19"/>
      <c r="F51" s="16"/>
      <c r="G51" s="16"/>
      <c r="H51" s="30"/>
      <c r="I51" s="16"/>
      <c r="J51" s="16"/>
      <c r="K51" s="16"/>
      <c r="L51" s="30"/>
      <c r="M51" s="30"/>
      <c r="N51" s="13"/>
      <c r="O51" s="30"/>
      <c r="P51" s="13"/>
      <c r="Q51" s="13"/>
      <c r="R51" s="30"/>
      <c r="S51" s="16"/>
      <c r="T51" s="30"/>
      <c r="U51" s="16"/>
      <c r="V51" s="18"/>
      <c r="W51" s="16"/>
      <c r="X51" s="16"/>
      <c r="Y51" s="16"/>
      <c r="Z51" s="16"/>
      <c r="AA51" s="16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</row>
    <row r="52" spans="1:39" ht="15">
      <c r="A52" s="97" t="s">
        <v>83</v>
      </c>
      <c r="B52" s="98"/>
      <c r="C52" s="99"/>
      <c r="D52" s="90"/>
      <c r="E52" s="19"/>
      <c r="F52" s="16"/>
      <c r="G52" s="11"/>
      <c r="H52" s="30"/>
      <c r="I52" s="22"/>
      <c r="J52" s="22"/>
      <c r="K52" s="22"/>
      <c r="L52" s="55"/>
      <c r="M52" s="22">
        <f aca="true" t="shared" si="2" ref="M52:R52">ROUND((K52*L52/1000000),2)</f>
        <v>0</v>
      </c>
      <c r="N52" s="22"/>
      <c r="O52" s="22">
        <f t="shared" si="2"/>
        <v>0</v>
      </c>
      <c r="P52" s="23"/>
      <c r="Q52" s="22">
        <f>ROUND((O52*P52/1000000),2)</f>
        <v>0</v>
      </c>
      <c r="R52" s="22">
        <f t="shared" si="2"/>
        <v>0</v>
      </c>
      <c r="S52" s="22"/>
      <c r="T52" s="22"/>
      <c r="U52" s="22"/>
      <c r="V52" s="22"/>
      <c r="W52" s="22"/>
      <c r="X52" s="22"/>
      <c r="Y52" s="22"/>
      <c r="Z52" s="24"/>
      <c r="AA52" s="20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</row>
    <row r="53" spans="1:39" ht="15">
      <c r="A53" s="101" t="s">
        <v>23</v>
      </c>
      <c r="B53" s="98"/>
      <c r="C53" s="99"/>
      <c r="D53" s="90" t="s">
        <v>28</v>
      </c>
      <c r="E53" s="103">
        <v>84256</v>
      </c>
      <c r="F53" s="174"/>
      <c r="G53" s="20"/>
      <c r="H53" s="175"/>
      <c r="I53" s="20"/>
      <c r="J53" s="11"/>
      <c r="K53" s="22"/>
      <c r="L53" s="45"/>
      <c r="M53" s="30"/>
      <c r="N53" s="22"/>
      <c r="O53" s="30"/>
      <c r="P53" s="45"/>
      <c r="Q53" s="13"/>
      <c r="R53" s="30"/>
      <c r="S53" s="20"/>
      <c r="T53" s="11"/>
      <c r="U53" s="20"/>
      <c r="V53" s="11"/>
      <c r="W53" s="20"/>
      <c r="X53" s="11"/>
      <c r="Y53" s="20"/>
      <c r="Z53" s="56"/>
      <c r="AA53" s="20"/>
      <c r="AB53" s="52"/>
      <c r="AC53" s="153"/>
      <c r="AD53" s="149"/>
      <c r="AE53" s="153"/>
      <c r="AF53" s="149"/>
      <c r="AG53" s="149"/>
      <c r="AH53" s="149"/>
      <c r="AI53" s="149"/>
      <c r="AJ53" s="149"/>
      <c r="AK53" s="153"/>
      <c r="AL53" s="52"/>
      <c r="AM53" s="52"/>
    </row>
    <row r="54" spans="1:39" ht="15">
      <c r="A54" s="101" t="s">
        <v>27</v>
      </c>
      <c r="B54" s="98"/>
      <c r="C54" s="99"/>
      <c r="D54" s="90" t="s">
        <v>28</v>
      </c>
      <c r="E54" s="103">
        <v>8000</v>
      </c>
      <c r="F54" s="161"/>
      <c r="G54" s="15"/>
      <c r="H54" s="162"/>
      <c r="I54" s="11"/>
      <c r="J54" s="16"/>
      <c r="K54" s="20"/>
      <c r="L54" s="21"/>
      <c r="M54" s="16">
        <f aca="true" t="shared" si="3" ref="M54:R54">ROUND((K54*L54/1000000),2)</f>
        <v>0</v>
      </c>
      <c r="N54" s="11"/>
      <c r="O54" s="16">
        <f t="shared" si="3"/>
        <v>0</v>
      </c>
      <c r="P54" s="21"/>
      <c r="Q54" s="16">
        <f>ROUND((O54*P54/1000000),2)</f>
        <v>0</v>
      </c>
      <c r="R54" s="16">
        <f t="shared" si="3"/>
        <v>0</v>
      </c>
      <c r="S54" s="22"/>
      <c r="T54" s="10"/>
      <c r="U54" s="11"/>
      <c r="V54" s="10"/>
      <c r="W54" s="11"/>
      <c r="X54" s="10"/>
      <c r="Y54" s="11"/>
      <c r="Z54" s="53"/>
      <c r="AA54" s="11"/>
      <c r="AB54" s="52"/>
      <c r="AC54" s="149"/>
      <c r="AD54" s="150"/>
      <c r="AE54" s="149"/>
      <c r="AF54" s="152"/>
      <c r="AG54" s="149"/>
      <c r="AH54" s="184"/>
      <c r="AI54" s="149"/>
      <c r="AJ54" s="52"/>
      <c r="AK54" s="149"/>
      <c r="AL54" s="52"/>
      <c r="AM54" s="149"/>
    </row>
    <row r="55" spans="1:39" ht="15">
      <c r="A55" s="97" t="s">
        <v>16</v>
      </c>
      <c r="B55" s="93"/>
      <c r="C55" s="96"/>
      <c r="D55" s="19"/>
      <c r="E55" s="19"/>
      <c r="F55" s="16"/>
      <c r="G55" s="15"/>
      <c r="H55" s="37"/>
      <c r="I55" s="14"/>
      <c r="J55" s="14"/>
      <c r="K55" s="14"/>
      <c r="L55" s="37"/>
      <c r="M55" s="37"/>
      <c r="N55" s="132"/>
      <c r="O55" s="37"/>
      <c r="P55" s="12"/>
      <c r="Q55" s="12"/>
      <c r="R55" s="37"/>
      <c r="S55" s="14"/>
      <c r="T55" s="37"/>
      <c r="U55" s="14"/>
      <c r="V55" s="36"/>
      <c r="W55" s="14"/>
      <c r="X55" s="14"/>
      <c r="Y55" s="14"/>
      <c r="Z55" s="14"/>
      <c r="AA55" s="36"/>
      <c r="AB55" s="52"/>
      <c r="AC55" s="153"/>
      <c r="AD55" s="52"/>
      <c r="AE55" s="153"/>
      <c r="AF55" s="52"/>
      <c r="AG55" s="153"/>
      <c r="AH55" s="52"/>
      <c r="AI55" s="52"/>
      <c r="AJ55" s="52"/>
      <c r="AK55" s="153"/>
      <c r="AL55" s="52"/>
      <c r="AM55" s="52"/>
    </row>
    <row r="56" spans="1:39" ht="15">
      <c r="A56" s="97" t="s">
        <v>26</v>
      </c>
      <c r="B56" s="93"/>
      <c r="C56" s="96"/>
      <c r="D56" s="19" t="s">
        <v>29</v>
      </c>
      <c r="E56" s="19"/>
      <c r="F56" s="16"/>
      <c r="G56" s="25"/>
      <c r="H56" s="30"/>
      <c r="I56" s="25"/>
      <c r="J56" s="16"/>
      <c r="K56" s="25"/>
      <c r="L56" s="30"/>
      <c r="M56" s="30"/>
      <c r="N56" s="16"/>
      <c r="O56" s="30"/>
      <c r="P56" s="13"/>
      <c r="Q56" s="13"/>
      <c r="R56" s="30"/>
      <c r="S56" s="25"/>
      <c r="T56" s="16"/>
      <c r="U56" s="25"/>
      <c r="V56" s="18"/>
      <c r="W56" s="25"/>
      <c r="X56" s="24"/>
      <c r="Y56" s="25"/>
      <c r="Z56" s="16"/>
      <c r="AA56" s="25"/>
      <c r="AB56" s="52"/>
      <c r="AC56" s="150"/>
      <c r="AD56" s="52"/>
      <c r="AE56" s="150"/>
      <c r="AF56" s="52"/>
      <c r="AG56" s="150"/>
      <c r="AH56" s="52"/>
      <c r="AI56" s="52"/>
      <c r="AJ56" s="52"/>
      <c r="AK56" s="150"/>
      <c r="AL56" s="52"/>
      <c r="AM56" s="52"/>
    </row>
    <row r="57" spans="1:39" ht="15.75" customHeight="1">
      <c r="A57" s="97" t="s">
        <v>79</v>
      </c>
      <c r="B57" s="93"/>
      <c r="C57" s="96"/>
      <c r="D57" s="19"/>
      <c r="E57" s="19"/>
      <c r="F57" s="16"/>
      <c r="G57" s="15"/>
      <c r="H57" s="15"/>
      <c r="I57" s="15"/>
      <c r="J57" s="15"/>
      <c r="K57" s="42"/>
      <c r="L57" s="15"/>
      <c r="M57" s="42"/>
      <c r="N57" s="42"/>
      <c r="O57" s="42"/>
      <c r="P57" s="15"/>
      <c r="Q57" s="42"/>
      <c r="R57" s="42"/>
      <c r="S57" s="43"/>
      <c r="T57" s="15"/>
      <c r="U57" s="15"/>
      <c r="V57" s="15"/>
      <c r="W57" s="15"/>
      <c r="X57" s="15"/>
      <c r="Y57" s="15"/>
      <c r="Z57" s="15"/>
      <c r="AA57" s="43"/>
      <c r="AB57" s="52"/>
      <c r="AC57" s="149"/>
      <c r="AD57" s="52"/>
      <c r="AE57" s="149"/>
      <c r="AF57" s="52"/>
      <c r="AG57" s="149"/>
      <c r="AH57" s="52"/>
      <c r="AI57" s="149"/>
      <c r="AJ57" s="52"/>
      <c r="AK57" s="149"/>
      <c r="AL57" s="52"/>
      <c r="AM57" s="149"/>
    </row>
    <row r="58" spans="1:39" ht="15">
      <c r="A58" s="118" t="s">
        <v>33</v>
      </c>
      <c r="B58" s="119"/>
      <c r="C58" s="120"/>
      <c r="D58" s="28"/>
      <c r="E58" s="28"/>
      <c r="F58" s="22"/>
      <c r="G58" s="142"/>
      <c r="H58" s="143"/>
      <c r="I58" s="142"/>
      <c r="J58" s="143"/>
      <c r="K58" s="142"/>
      <c r="L58" s="143"/>
      <c r="M58" s="146"/>
      <c r="N58" s="137"/>
      <c r="O58" s="146"/>
      <c r="P58" s="143"/>
      <c r="Q58" s="146"/>
      <c r="R58" s="146"/>
      <c r="S58" s="137"/>
      <c r="T58" s="143"/>
      <c r="U58" s="137"/>
      <c r="V58" s="143"/>
      <c r="W58" s="137"/>
      <c r="X58" s="143"/>
      <c r="Y58" s="142"/>
      <c r="Z58" s="143"/>
      <c r="AA58" s="147"/>
      <c r="AB58" s="155"/>
      <c r="AC58" s="156"/>
      <c r="AD58" s="155"/>
      <c r="AE58" s="156"/>
      <c r="AF58" s="155"/>
      <c r="AG58" s="156"/>
      <c r="AH58" s="155"/>
      <c r="AI58" s="156"/>
      <c r="AJ58" s="155"/>
      <c r="AK58" s="156"/>
      <c r="AL58" s="155"/>
      <c r="AM58" s="156"/>
    </row>
    <row r="59" spans="1:39" ht="39.75" customHeight="1">
      <c r="A59" s="225" t="s">
        <v>73</v>
      </c>
      <c r="B59" s="226"/>
      <c r="C59" s="227"/>
      <c r="D59" s="237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9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</row>
    <row r="60" spans="1:39" ht="15">
      <c r="A60" s="222" t="s">
        <v>45</v>
      </c>
      <c r="B60" s="223"/>
      <c r="C60" s="224"/>
      <c r="D60" s="90" t="s">
        <v>47</v>
      </c>
      <c r="E60" s="176">
        <v>11.21</v>
      </c>
      <c r="F60" s="159"/>
      <c r="G60" s="177"/>
      <c r="H60" s="159"/>
      <c r="I60" s="177"/>
      <c r="J60" s="91"/>
      <c r="K60" s="20"/>
      <c r="L60" s="128"/>
      <c r="M60" s="16"/>
      <c r="N60" s="20"/>
      <c r="O60" s="16"/>
      <c r="P60" s="108"/>
      <c r="Q60" s="16"/>
      <c r="R60" s="16"/>
      <c r="S60" s="20"/>
      <c r="T60" s="157"/>
      <c r="U60" s="20"/>
      <c r="V60" s="157"/>
      <c r="W60" s="20"/>
      <c r="X60" s="157"/>
      <c r="Y60" s="20"/>
      <c r="Z60" s="158"/>
      <c r="AA60" s="14"/>
      <c r="AB60" s="152"/>
      <c r="AC60" s="153"/>
      <c r="AD60" s="154"/>
      <c r="AE60" s="153"/>
      <c r="AF60" s="154"/>
      <c r="AG60" s="153"/>
      <c r="AH60" s="154"/>
      <c r="AI60" s="52"/>
      <c r="AJ60" s="52"/>
      <c r="AK60" s="153"/>
      <c r="AL60" s="52"/>
      <c r="AM60" s="153"/>
    </row>
    <row r="61" spans="1:39" ht="15">
      <c r="A61" s="222" t="s">
        <v>46</v>
      </c>
      <c r="B61" s="223"/>
      <c r="C61" s="224"/>
      <c r="D61" s="90" t="s">
        <v>47</v>
      </c>
      <c r="E61" s="176">
        <v>5</v>
      </c>
      <c r="F61" s="159"/>
      <c r="G61" s="172"/>
      <c r="H61" s="159"/>
      <c r="I61" s="172"/>
      <c r="J61" s="92"/>
      <c r="K61" s="22"/>
      <c r="L61" s="128"/>
      <c r="M61" s="16"/>
      <c r="N61" s="22"/>
      <c r="O61" s="16"/>
      <c r="P61" s="108"/>
      <c r="Q61" s="16"/>
      <c r="R61" s="16"/>
      <c r="S61" s="20"/>
      <c r="T61" s="129"/>
      <c r="U61" s="20"/>
      <c r="V61" s="129"/>
      <c r="W61" s="20"/>
      <c r="X61" s="129"/>
      <c r="Y61" s="20"/>
      <c r="Z61" s="109"/>
      <c r="AA61" s="20"/>
      <c r="AB61" s="154"/>
      <c r="AC61" s="153"/>
      <c r="AD61" s="154"/>
      <c r="AE61" s="153"/>
      <c r="AF61" s="154"/>
      <c r="AG61" s="153"/>
      <c r="AH61" s="154"/>
      <c r="AI61" s="153"/>
      <c r="AJ61" s="154"/>
      <c r="AK61" s="153"/>
      <c r="AL61" s="154"/>
      <c r="AM61" s="153"/>
    </row>
    <row r="62" spans="1:39" ht="15">
      <c r="A62" s="222" t="s">
        <v>16</v>
      </c>
      <c r="B62" s="223"/>
      <c r="C62" s="224"/>
      <c r="D62" s="19"/>
      <c r="E62" s="178"/>
      <c r="F62" s="161"/>
      <c r="G62" s="171"/>
      <c r="H62" s="161"/>
      <c r="I62" s="171"/>
      <c r="J62" s="16"/>
      <c r="K62" s="14"/>
      <c r="L62" s="16"/>
      <c r="M62" s="16"/>
      <c r="N62" s="16"/>
      <c r="O62" s="16"/>
      <c r="P62" s="16"/>
      <c r="Q62" s="16"/>
      <c r="R62" s="16"/>
      <c r="S62" s="14"/>
      <c r="T62" s="16"/>
      <c r="U62" s="14"/>
      <c r="V62" s="16"/>
      <c r="W62" s="14"/>
      <c r="X62" s="16"/>
      <c r="Y62" s="14"/>
      <c r="Z62" s="16"/>
      <c r="AA62" s="14"/>
      <c r="AB62" s="52"/>
      <c r="AC62" s="52"/>
      <c r="AD62" s="52"/>
      <c r="AE62" s="153"/>
      <c r="AF62" s="52"/>
      <c r="AG62" s="52"/>
      <c r="AH62" s="52"/>
      <c r="AI62" s="153"/>
      <c r="AJ62" s="52"/>
      <c r="AK62" s="153"/>
      <c r="AL62" s="52"/>
      <c r="AM62" s="153"/>
    </row>
    <row r="63" spans="1:39" ht="15">
      <c r="A63" s="222" t="s">
        <v>26</v>
      </c>
      <c r="B63" s="223"/>
      <c r="C63" s="224"/>
      <c r="D63" s="19"/>
      <c r="E63" s="19"/>
      <c r="F63" s="16"/>
      <c r="G63" s="135"/>
      <c r="H63" s="135"/>
      <c r="I63" s="137"/>
      <c r="J63" s="135"/>
      <c r="K63" s="137"/>
      <c r="L63" s="135"/>
      <c r="M63" s="135"/>
      <c r="N63" s="137"/>
      <c r="O63" s="135"/>
      <c r="P63" s="135"/>
      <c r="Q63" s="135"/>
      <c r="R63" s="135"/>
      <c r="S63" s="137"/>
      <c r="T63" s="135"/>
      <c r="U63" s="137"/>
      <c r="V63" s="135"/>
      <c r="W63" s="137"/>
      <c r="X63" s="135"/>
      <c r="Y63" s="137"/>
      <c r="Z63" s="135"/>
      <c r="AA63" s="135"/>
      <c r="AB63" s="155"/>
      <c r="AC63" s="156"/>
      <c r="AD63" s="155"/>
      <c r="AE63" s="155"/>
      <c r="AF63" s="155"/>
      <c r="AG63" s="155"/>
      <c r="AH63" s="155"/>
      <c r="AI63" s="156"/>
      <c r="AJ63" s="52"/>
      <c r="AK63" s="52"/>
      <c r="AL63" s="52"/>
      <c r="AM63" s="150"/>
    </row>
    <row r="64" spans="1:39" ht="15">
      <c r="A64" s="222" t="s">
        <v>79</v>
      </c>
      <c r="B64" s="223"/>
      <c r="C64" s="224"/>
      <c r="D64" s="19"/>
      <c r="E64" s="19"/>
      <c r="F64" s="16"/>
      <c r="G64" s="15"/>
      <c r="H64" s="15"/>
      <c r="I64" s="15"/>
      <c r="J64" s="15" t="s">
        <v>82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52"/>
      <c r="AC64" s="149"/>
      <c r="AD64" s="52"/>
      <c r="AE64" s="149"/>
      <c r="AF64" s="52"/>
      <c r="AG64" s="149"/>
      <c r="AH64" s="52"/>
      <c r="AI64" s="149"/>
      <c r="AJ64" s="52"/>
      <c r="AK64" s="149"/>
      <c r="AL64" s="52"/>
      <c r="AM64" s="149"/>
    </row>
    <row r="65" spans="1:39" ht="15">
      <c r="A65" s="222" t="s">
        <v>80</v>
      </c>
      <c r="B65" s="223"/>
      <c r="C65" s="224"/>
      <c r="D65" s="19"/>
      <c r="E65" s="178"/>
      <c r="F65" s="161"/>
      <c r="G65" s="139"/>
      <c r="H65" s="135"/>
      <c r="I65" s="137"/>
      <c r="J65" s="135"/>
      <c r="K65" s="137"/>
      <c r="L65" s="136"/>
      <c r="M65" s="136"/>
      <c r="N65" s="141"/>
      <c r="O65" s="136"/>
      <c r="P65" s="138"/>
      <c r="Q65" s="136"/>
      <c r="R65" s="136"/>
      <c r="S65" s="137"/>
      <c r="T65" s="135"/>
      <c r="U65" s="137"/>
      <c r="V65" s="135"/>
      <c r="W65" s="137"/>
      <c r="X65" s="135"/>
      <c r="Y65" s="137"/>
      <c r="Z65" s="135"/>
      <c r="AA65" s="137"/>
      <c r="AB65" s="155"/>
      <c r="AC65" s="156"/>
      <c r="AD65" s="155"/>
      <c r="AE65" s="156"/>
      <c r="AF65" s="155"/>
      <c r="AG65" s="156"/>
      <c r="AH65" s="155"/>
      <c r="AI65" s="156"/>
      <c r="AJ65" s="155"/>
      <c r="AK65" s="156"/>
      <c r="AL65" s="155"/>
      <c r="AM65" s="156"/>
    </row>
    <row r="66" spans="1:39" ht="15">
      <c r="A66" s="117" t="s">
        <v>74</v>
      </c>
      <c r="B66" s="111"/>
      <c r="C66" s="112"/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30"/>
      <c r="AB66" s="82"/>
      <c r="AC66" s="82"/>
      <c r="AD66" s="82"/>
      <c r="AE66" s="52"/>
      <c r="AF66" s="82"/>
      <c r="AG66" s="82"/>
      <c r="AH66" s="82"/>
      <c r="AI66" s="82"/>
      <c r="AJ66" s="82"/>
      <c r="AK66" s="82"/>
      <c r="AL66" s="82"/>
      <c r="AM66" s="82"/>
    </row>
    <row r="67" spans="1:39" ht="15">
      <c r="A67" s="118"/>
      <c r="B67" s="122"/>
      <c r="C67" s="123"/>
      <c r="D67" s="231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3"/>
      <c r="AB67" s="82"/>
      <c r="AC67" s="82"/>
      <c r="AD67" s="82"/>
      <c r="AE67" s="52"/>
      <c r="AF67" s="82"/>
      <c r="AG67" s="82"/>
      <c r="AH67" s="82"/>
      <c r="AI67" s="82"/>
      <c r="AJ67" s="82"/>
      <c r="AK67" s="82"/>
      <c r="AL67" s="82"/>
      <c r="AM67" s="82"/>
    </row>
    <row r="68" spans="1:39" ht="15">
      <c r="A68" s="114" t="s">
        <v>34</v>
      </c>
      <c r="B68" s="125"/>
      <c r="C68" s="126"/>
      <c r="D68" s="234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6"/>
      <c r="AB68" s="82"/>
      <c r="AC68" s="82"/>
      <c r="AD68" s="82"/>
      <c r="AE68" s="52"/>
      <c r="AF68" s="82"/>
      <c r="AG68" s="82"/>
      <c r="AH68" s="82"/>
      <c r="AI68" s="82"/>
      <c r="AJ68" s="82"/>
      <c r="AK68" s="82"/>
      <c r="AL68" s="82"/>
      <c r="AM68" s="82"/>
    </row>
    <row r="69" spans="1:39" ht="15">
      <c r="A69" s="202" t="s">
        <v>68</v>
      </c>
      <c r="B69" s="98"/>
      <c r="C69" s="99"/>
      <c r="D69" s="100"/>
      <c r="E69" s="100"/>
      <c r="F69" s="22"/>
      <c r="G69" s="22"/>
      <c r="H69" s="22"/>
      <c r="I69" s="22"/>
      <c r="J69" s="22"/>
      <c r="K69" s="22"/>
      <c r="L69" s="23"/>
      <c r="M69" s="23"/>
      <c r="N69" s="29"/>
      <c r="O69" s="23"/>
      <c r="P69" s="22"/>
      <c r="Q69" s="23"/>
      <c r="R69" s="23"/>
      <c r="S69" s="24"/>
      <c r="T69" s="22"/>
      <c r="U69" s="22"/>
      <c r="V69" s="22"/>
      <c r="W69" s="22"/>
      <c r="X69" s="22"/>
      <c r="Y69" s="22"/>
      <c r="Z69" s="16"/>
      <c r="AA69" s="16"/>
      <c r="AB69" s="52"/>
      <c r="AC69" s="52"/>
      <c r="AD69" s="52"/>
      <c r="AE69" s="52"/>
      <c r="AF69" s="82"/>
      <c r="AG69" s="82"/>
      <c r="AH69" s="82"/>
      <c r="AI69" s="82"/>
      <c r="AJ69" s="82"/>
      <c r="AK69" s="82"/>
      <c r="AL69" s="82"/>
      <c r="AM69" s="82"/>
    </row>
    <row r="70" spans="1:39" ht="15">
      <c r="A70" s="101" t="s">
        <v>35</v>
      </c>
      <c r="B70" s="98"/>
      <c r="C70" s="99"/>
      <c r="D70" s="102" t="s">
        <v>43</v>
      </c>
      <c r="E70" s="103">
        <v>1587.9</v>
      </c>
      <c r="F70" s="159"/>
      <c r="G70" s="14"/>
      <c r="H70" s="161"/>
      <c r="I70" s="14"/>
      <c r="J70" s="16"/>
      <c r="K70" s="16"/>
      <c r="L70" s="207"/>
      <c r="M70" s="30"/>
      <c r="N70" s="13"/>
      <c r="O70" s="30"/>
      <c r="P70" s="16"/>
      <c r="Q70" s="30"/>
      <c r="R70" s="30"/>
      <c r="S70" s="18"/>
      <c r="T70" s="16"/>
      <c r="U70" s="16"/>
      <c r="V70" s="16"/>
      <c r="W70" s="16"/>
      <c r="X70" s="16"/>
      <c r="Y70" s="16"/>
      <c r="Z70" s="18"/>
      <c r="AA70" s="16"/>
      <c r="AB70" s="152"/>
      <c r="AC70" s="52"/>
      <c r="AD70" s="52"/>
      <c r="AE70" s="149"/>
      <c r="AF70" s="52"/>
      <c r="AG70" s="52"/>
      <c r="AH70" s="52"/>
      <c r="AI70" s="52"/>
      <c r="AJ70" s="52"/>
      <c r="AK70" s="149"/>
      <c r="AL70" s="152"/>
      <c r="AM70" s="52"/>
    </row>
    <row r="71" spans="1:39" ht="15">
      <c r="A71" s="97" t="s">
        <v>16</v>
      </c>
      <c r="B71" s="93"/>
      <c r="C71" s="96"/>
      <c r="D71" s="103"/>
      <c r="E71" s="103"/>
      <c r="F71" s="16"/>
      <c r="G71" s="14"/>
      <c r="H71" s="16"/>
      <c r="I71" s="14"/>
      <c r="J71" s="16"/>
      <c r="K71" s="16"/>
      <c r="L71" s="30"/>
      <c r="M71" s="30"/>
      <c r="N71" s="16"/>
      <c r="O71" s="30"/>
      <c r="P71" s="16"/>
      <c r="Q71" s="30"/>
      <c r="R71" s="30"/>
      <c r="S71" s="16"/>
      <c r="T71" s="16"/>
      <c r="U71" s="16"/>
      <c r="V71" s="16"/>
      <c r="W71" s="16"/>
      <c r="X71" s="16"/>
      <c r="Y71" s="16"/>
      <c r="Z71" s="18"/>
      <c r="AA71" s="16"/>
      <c r="AB71" s="82"/>
      <c r="AC71" s="52"/>
      <c r="AD71" s="52"/>
      <c r="AE71" s="149"/>
      <c r="AF71" s="52"/>
      <c r="AG71" s="149"/>
      <c r="AH71" s="52"/>
      <c r="AI71" s="52"/>
      <c r="AJ71" s="52"/>
      <c r="AK71" s="149"/>
      <c r="AL71" s="52"/>
      <c r="AM71" s="52"/>
    </row>
    <row r="72" spans="1:39" ht="15">
      <c r="A72" s="97" t="s">
        <v>26</v>
      </c>
      <c r="B72" s="93"/>
      <c r="C72" s="96"/>
      <c r="D72" s="103"/>
      <c r="E72" s="103"/>
      <c r="F72" s="16"/>
      <c r="G72" s="135"/>
      <c r="H72" s="135"/>
      <c r="I72" s="137"/>
      <c r="J72" s="135"/>
      <c r="K72" s="137"/>
      <c r="L72" s="180"/>
      <c r="M72" s="180"/>
      <c r="N72" s="137"/>
      <c r="O72" s="180"/>
      <c r="P72" s="138"/>
      <c r="Q72" s="180"/>
      <c r="R72" s="180"/>
      <c r="S72" s="137"/>
      <c r="T72" s="180"/>
      <c r="U72" s="137"/>
      <c r="V72" s="181"/>
      <c r="W72" s="137"/>
      <c r="X72" s="135"/>
      <c r="Y72" s="137"/>
      <c r="Z72" s="181"/>
      <c r="AA72" s="137"/>
      <c r="AB72" s="188"/>
      <c r="AC72" s="156"/>
      <c r="AD72" s="155"/>
      <c r="AE72" s="156"/>
      <c r="AF72" s="155"/>
      <c r="AG72" s="156"/>
      <c r="AH72" s="155"/>
      <c r="AI72" s="155"/>
      <c r="AJ72" s="52"/>
      <c r="AK72" s="150"/>
      <c r="AL72" s="52"/>
      <c r="AM72" s="52"/>
    </row>
    <row r="73" spans="1:39" ht="15">
      <c r="A73" s="202" t="s">
        <v>84</v>
      </c>
      <c r="B73" s="93"/>
      <c r="C73" s="96"/>
      <c r="D73" s="103"/>
      <c r="E73" s="103"/>
      <c r="F73" s="16"/>
      <c r="G73" s="161"/>
      <c r="H73" s="161">
        <v>2019</v>
      </c>
      <c r="I73" s="160"/>
      <c r="J73" s="161">
        <v>2020</v>
      </c>
      <c r="K73" s="165"/>
      <c r="L73" s="162" t="s">
        <v>86</v>
      </c>
      <c r="M73" s="162"/>
      <c r="N73" s="189"/>
      <c r="O73" s="162"/>
      <c r="P73" s="161" t="s">
        <v>88</v>
      </c>
      <c r="Q73" s="162"/>
      <c r="R73" s="162"/>
      <c r="S73" s="190"/>
      <c r="T73" s="191" t="s">
        <v>89</v>
      </c>
      <c r="U73" s="192"/>
      <c r="V73" s="193" t="s">
        <v>87</v>
      </c>
      <c r="W73" s="192"/>
      <c r="X73" s="194" t="s">
        <v>91</v>
      </c>
      <c r="Y73" s="192"/>
      <c r="Z73" s="193" t="s">
        <v>90</v>
      </c>
      <c r="AA73" s="192"/>
      <c r="AB73" s="188"/>
      <c r="AC73" s="156"/>
      <c r="AD73" s="155"/>
      <c r="AE73" s="156"/>
      <c r="AF73" s="155"/>
      <c r="AG73" s="156"/>
      <c r="AH73" s="155"/>
      <c r="AI73" s="155"/>
      <c r="AJ73" s="52"/>
      <c r="AK73" s="150"/>
      <c r="AL73" s="52"/>
      <c r="AM73" s="52"/>
    </row>
    <row r="74" spans="1:39" ht="15">
      <c r="A74" s="195" t="s">
        <v>35</v>
      </c>
      <c r="B74" s="93"/>
      <c r="C74" s="96"/>
      <c r="D74" s="103" t="s">
        <v>43</v>
      </c>
      <c r="E74" s="103">
        <v>2572.7</v>
      </c>
      <c r="F74" s="16"/>
      <c r="G74" s="161"/>
      <c r="H74" s="161"/>
      <c r="I74" s="171"/>
      <c r="J74" s="161"/>
      <c r="K74" s="165"/>
      <c r="L74" s="201"/>
      <c r="M74" s="162"/>
      <c r="N74" s="189"/>
      <c r="O74" s="162"/>
      <c r="P74" s="161"/>
      <c r="Q74" s="162"/>
      <c r="R74" s="162"/>
      <c r="S74" s="190"/>
      <c r="T74" s="191"/>
      <c r="U74" s="192"/>
      <c r="V74" s="193"/>
      <c r="W74" s="192"/>
      <c r="X74" s="194"/>
      <c r="Y74" s="192"/>
      <c r="Z74" s="193"/>
      <c r="AA74" s="192"/>
      <c r="AB74" s="188"/>
      <c r="AC74" s="156"/>
      <c r="AD74" s="155"/>
      <c r="AE74" s="156"/>
      <c r="AF74" s="155"/>
      <c r="AG74" s="156"/>
      <c r="AH74" s="155"/>
      <c r="AI74" s="155"/>
      <c r="AJ74" s="52"/>
      <c r="AK74" s="150"/>
      <c r="AL74" s="52"/>
      <c r="AM74" s="52"/>
    </row>
    <row r="75" spans="1:39" ht="15">
      <c r="A75" s="97" t="s">
        <v>16</v>
      </c>
      <c r="B75" s="93"/>
      <c r="C75" s="96"/>
      <c r="D75" s="103"/>
      <c r="E75" s="103"/>
      <c r="F75" s="16"/>
      <c r="G75" s="161"/>
      <c r="H75" s="161"/>
      <c r="I75" s="171"/>
      <c r="J75" s="160"/>
      <c r="K75" s="160"/>
      <c r="L75" s="196"/>
      <c r="M75" s="196"/>
      <c r="N75" s="197"/>
      <c r="O75" s="196"/>
      <c r="P75" s="160"/>
      <c r="Q75" s="196"/>
      <c r="R75" s="196"/>
      <c r="S75" s="164"/>
      <c r="T75" s="198"/>
      <c r="U75" s="199"/>
      <c r="V75" s="200"/>
      <c r="W75" s="199"/>
      <c r="X75" s="199"/>
      <c r="Y75" s="199"/>
      <c r="Z75" s="200"/>
      <c r="AA75" s="199"/>
      <c r="AB75" s="188"/>
      <c r="AC75" s="156"/>
      <c r="AD75" s="155"/>
      <c r="AE75" s="156"/>
      <c r="AF75" s="155"/>
      <c r="AG75" s="156"/>
      <c r="AH75" s="155"/>
      <c r="AI75" s="155"/>
      <c r="AJ75" s="52"/>
      <c r="AK75" s="150"/>
      <c r="AL75" s="52"/>
      <c r="AM75" s="52"/>
    </row>
    <row r="76" spans="1:39" ht="15">
      <c r="A76" s="97" t="s">
        <v>67</v>
      </c>
      <c r="B76" s="93"/>
      <c r="C76" s="96"/>
      <c r="D76" s="103"/>
      <c r="E76" s="103"/>
      <c r="F76" s="16"/>
      <c r="G76" s="135"/>
      <c r="H76" s="135"/>
      <c r="I76" s="137"/>
      <c r="J76" s="135"/>
      <c r="K76" s="137"/>
      <c r="L76" s="180"/>
      <c r="M76" s="180"/>
      <c r="N76" s="141"/>
      <c r="O76" s="180"/>
      <c r="P76" s="135"/>
      <c r="Q76" s="180"/>
      <c r="R76" s="180"/>
      <c r="S76" s="203"/>
      <c r="T76" s="136"/>
      <c r="U76" s="204"/>
      <c r="V76" s="205"/>
      <c r="W76" s="204"/>
      <c r="X76" s="206"/>
      <c r="Y76" s="204"/>
      <c r="Z76" s="205"/>
      <c r="AA76" s="204"/>
      <c r="AB76" s="188"/>
      <c r="AC76" s="156"/>
      <c r="AD76" s="155"/>
      <c r="AE76" s="156"/>
      <c r="AF76" s="155"/>
      <c r="AG76" s="156"/>
      <c r="AH76" s="155"/>
      <c r="AI76" s="155"/>
      <c r="AJ76" s="52"/>
      <c r="AK76" s="150"/>
      <c r="AL76" s="52"/>
      <c r="AM76" s="52"/>
    </row>
    <row r="77" spans="1:39" ht="15">
      <c r="A77" s="202" t="s">
        <v>69</v>
      </c>
      <c r="B77" s="93"/>
      <c r="C77" s="96"/>
      <c r="D77" s="103"/>
      <c r="E77" s="103"/>
      <c r="F77" s="16"/>
      <c r="G77" s="16"/>
      <c r="H77" s="16"/>
      <c r="I77" s="25"/>
      <c r="J77" s="16"/>
      <c r="K77" s="25"/>
      <c r="L77" s="30"/>
      <c r="M77" s="30"/>
      <c r="N77" s="31"/>
      <c r="O77" s="30"/>
      <c r="P77" s="16"/>
      <c r="Q77" s="30"/>
      <c r="R77" s="30"/>
      <c r="S77" s="32"/>
      <c r="T77" s="26"/>
      <c r="U77" s="33"/>
      <c r="V77" s="34"/>
      <c r="W77" s="33"/>
      <c r="X77" s="35"/>
      <c r="Y77" s="33"/>
      <c r="Z77" s="34"/>
      <c r="AA77" s="33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</row>
    <row r="78" spans="1:39" ht="15">
      <c r="A78" s="104" t="s">
        <v>66</v>
      </c>
      <c r="B78" s="93"/>
      <c r="C78" s="96"/>
      <c r="D78" s="102" t="s">
        <v>43</v>
      </c>
      <c r="E78" s="103">
        <v>1620.9</v>
      </c>
      <c r="F78" s="159">
        <v>190.61</v>
      </c>
      <c r="G78" s="171">
        <f>F78*E78/1000</f>
        <v>308.959749</v>
      </c>
      <c r="H78" s="179"/>
      <c r="I78" s="171"/>
      <c r="J78" s="17"/>
      <c r="K78" s="14"/>
      <c r="L78" s="30"/>
      <c r="M78" s="30"/>
      <c r="N78" s="132"/>
      <c r="O78" s="30"/>
      <c r="P78" s="17"/>
      <c r="Q78" s="30"/>
      <c r="R78" s="30"/>
      <c r="S78" s="36"/>
      <c r="T78" s="16"/>
      <c r="U78" s="14"/>
      <c r="V78" s="16"/>
      <c r="W78" s="16"/>
      <c r="X78" s="16"/>
      <c r="Y78" s="16"/>
      <c r="Z78" s="18"/>
      <c r="AA78" s="16"/>
      <c r="AB78" s="152"/>
      <c r="AC78" s="52"/>
      <c r="AD78" s="52"/>
      <c r="AE78" s="149"/>
      <c r="AF78" s="52"/>
      <c r="AG78" s="52"/>
      <c r="AH78" s="152"/>
      <c r="AI78" s="52"/>
      <c r="AJ78" s="52"/>
      <c r="AK78" s="149"/>
      <c r="AL78" s="52"/>
      <c r="AM78" s="52"/>
    </row>
    <row r="79" spans="1:39" ht="15">
      <c r="A79" s="97" t="s">
        <v>16</v>
      </c>
      <c r="B79" s="93"/>
      <c r="C79" s="96"/>
      <c r="D79" s="103"/>
      <c r="E79" s="103"/>
      <c r="F79" s="16"/>
      <c r="G79" s="14">
        <f>G78</f>
        <v>308.959749</v>
      </c>
      <c r="H79" s="16"/>
      <c r="I79" s="14"/>
      <c r="J79" s="16"/>
      <c r="K79" s="14"/>
      <c r="L79" s="37"/>
      <c r="M79" s="37"/>
      <c r="N79" s="132"/>
      <c r="O79" s="37"/>
      <c r="P79" s="14"/>
      <c r="Q79" s="37"/>
      <c r="R79" s="37"/>
      <c r="S79" s="36"/>
      <c r="T79" s="38"/>
      <c r="U79" s="39"/>
      <c r="V79" s="40"/>
      <c r="W79" s="39"/>
      <c r="X79" s="39"/>
      <c r="Y79" s="39"/>
      <c r="Z79" s="40"/>
      <c r="AA79" s="39"/>
      <c r="AB79" s="82"/>
      <c r="AC79" s="52"/>
      <c r="AD79" s="82"/>
      <c r="AE79" s="149"/>
      <c r="AF79" s="52"/>
      <c r="AG79" s="52"/>
      <c r="AH79" s="52"/>
      <c r="AI79" s="52"/>
      <c r="AJ79" s="52"/>
      <c r="AK79" s="149"/>
      <c r="AL79" s="52"/>
      <c r="AM79" s="52"/>
    </row>
    <row r="80" spans="1:39" ht="15">
      <c r="A80" s="97" t="s">
        <v>67</v>
      </c>
      <c r="B80" s="98"/>
      <c r="C80" s="99"/>
      <c r="D80" s="103"/>
      <c r="E80" s="103"/>
      <c r="F80" s="16"/>
      <c r="G80" s="137">
        <v>49.5</v>
      </c>
      <c r="H80" s="137"/>
      <c r="I80" s="137"/>
      <c r="J80" s="25"/>
      <c r="K80" s="25"/>
      <c r="L80" s="30"/>
      <c r="M80" s="30"/>
      <c r="N80" s="133"/>
      <c r="O80" s="30"/>
      <c r="P80" s="16"/>
      <c r="Q80" s="30"/>
      <c r="R80" s="30"/>
      <c r="S80" s="32"/>
      <c r="T80" s="33"/>
      <c r="U80" s="33"/>
      <c r="V80" s="33"/>
      <c r="W80" s="33"/>
      <c r="X80" s="33"/>
      <c r="Y80" s="33"/>
      <c r="Z80" s="27"/>
      <c r="AA80" s="33"/>
      <c r="AB80" s="82"/>
      <c r="AC80" s="150"/>
      <c r="AD80" s="82"/>
      <c r="AE80" s="150"/>
      <c r="AF80" s="52"/>
      <c r="AG80" s="150"/>
      <c r="AH80" s="52"/>
      <c r="AI80" s="52"/>
      <c r="AJ80" s="52"/>
      <c r="AK80" s="150"/>
      <c r="AL80" s="52"/>
      <c r="AM80" s="150"/>
    </row>
    <row r="81" spans="1:39" ht="15">
      <c r="A81" s="97" t="s">
        <v>77</v>
      </c>
      <c r="B81" s="98"/>
      <c r="C81" s="99"/>
      <c r="D81" s="105"/>
      <c r="E81" s="106"/>
      <c r="F81" s="16"/>
      <c r="G81" s="14">
        <f>G71+G79</f>
        <v>308.959749</v>
      </c>
      <c r="H81" s="16"/>
      <c r="I81" s="14"/>
      <c r="J81" s="16"/>
      <c r="K81" s="14"/>
      <c r="L81" s="16"/>
      <c r="M81" s="16"/>
      <c r="N81" s="134"/>
      <c r="O81" s="16"/>
      <c r="P81" s="16"/>
      <c r="Q81" s="18"/>
      <c r="R81" s="16"/>
      <c r="S81" s="14"/>
      <c r="T81" s="16"/>
      <c r="U81" s="14"/>
      <c r="V81" s="16"/>
      <c r="W81" s="14"/>
      <c r="X81" s="16"/>
      <c r="Y81" s="14"/>
      <c r="Z81" s="16"/>
      <c r="AA81" s="14"/>
      <c r="AB81" s="82"/>
      <c r="AC81" s="153"/>
      <c r="AD81" s="185"/>
      <c r="AE81" s="153"/>
      <c r="AF81" s="153"/>
      <c r="AG81" s="153"/>
      <c r="AH81" s="153"/>
      <c r="AI81" s="153"/>
      <c r="AJ81" s="153"/>
      <c r="AK81" s="153"/>
      <c r="AL81" s="153"/>
      <c r="AM81" s="153"/>
    </row>
    <row r="82" spans="1:39" ht="15">
      <c r="A82" s="97" t="s">
        <v>78</v>
      </c>
      <c r="B82" s="98"/>
      <c r="C82" s="99"/>
      <c r="D82" s="105"/>
      <c r="E82" s="106"/>
      <c r="F82" s="161"/>
      <c r="G82" s="137">
        <v>49.5</v>
      </c>
      <c r="H82" s="135"/>
      <c r="I82" s="137"/>
      <c r="J82" s="135"/>
      <c r="K82" s="137"/>
      <c r="L82" s="137"/>
      <c r="M82" s="137"/>
      <c r="N82" s="140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88"/>
      <c r="AC82" s="156"/>
      <c r="AD82" s="188"/>
      <c r="AE82" s="156"/>
      <c r="AF82" s="155"/>
      <c r="AG82" s="156"/>
      <c r="AH82" s="155"/>
      <c r="AI82" s="155"/>
      <c r="AJ82" s="155"/>
      <c r="AK82" s="156"/>
      <c r="AL82" s="155"/>
      <c r="AM82" s="155"/>
    </row>
    <row r="83" spans="1:39" ht="15">
      <c r="A83" s="107" t="s">
        <v>75</v>
      </c>
      <c r="B83" s="91"/>
      <c r="C83" s="91"/>
      <c r="D83" s="105"/>
      <c r="E83" s="106"/>
      <c r="F83" s="54"/>
      <c r="G83" s="26">
        <v>2018</v>
      </c>
      <c r="H83" s="54"/>
      <c r="I83" s="34">
        <v>2019</v>
      </c>
      <c r="J83" s="54"/>
      <c r="K83" s="34">
        <v>2020</v>
      </c>
      <c r="L83" s="13" t="s">
        <v>9</v>
      </c>
      <c r="M83" s="30" t="s">
        <v>7</v>
      </c>
      <c r="N83" s="30">
        <v>2021</v>
      </c>
      <c r="O83" s="30"/>
      <c r="P83" s="30"/>
      <c r="Q83" s="30"/>
      <c r="R83" s="18"/>
      <c r="S83" s="18"/>
      <c r="T83" s="13"/>
      <c r="U83" s="30">
        <v>2022</v>
      </c>
      <c r="V83" s="30"/>
      <c r="W83" s="30"/>
      <c r="X83" s="13" t="s">
        <v>40</v>
      </c>
      <c r="Y83" s="30">
        <v>2023</v>
      </c>
      <c r="Z83" s="30"/>
      <c r="AA83" s="18"/>
      <c r="AB83" s="218"/>
      <c r="AC83" s="218"/>
      <c r="AD83" s="211"/>
      <c r="AE83" s="211"/>
      <c r="AF83" s="82"/>
      <c r="AG83" s="52"/>
      <c r="AH83" s="82"/>
      <c r="AI83" s="82"/>
      <c r="AJ83" s="211"/>
      <c r="AK83" s="211"/>
      <c r="AL83" s="211"/>
      <c r="AM83" s="211"/>
    </row>
    <row r="84" spans="1:39" ht="15">
      <c r="A84" s="107" t="s">
        <v>76</v>
      </c>
      <c r="B84" s="91"/>
      <c r="C84" s="91"/>
      <c r="D84" s="100"/>
      <c r="E84" s="100"/>
      <c r="F84" s="29"/>
      <c r="G84" s="24"/>
      <c r="H84" s="29"/>
      <c r="I84" s="24"/>
      <c r="J84" s="29" t="s">
        <v>6</v>
      </c>
      <c r="K84" s="24"/>
      <c r="L84" s="29" t="s">
        <v>8</v>
      </c>
      <c r="M84" s="23"/>
      <c r="N84" s="23"/>
      <c r="O84" s="23"/>
      <c r="P84" s="13" t="s">
        <v>10</v>
      </c>
      <c r="Q84" s="30"/>
      <c r="R84" s="18"/>
      <c r="S84" s="18"/>
      <c r="T84" s="51" t="s">
        <v>8</v>
      </c>
      <c r="U84" s="24"/>
      <c r="V84" s="51" t="s">
        <v>11</v>
      </c>
      <c r="W84" s="24"/>
      <c r="X84" s="29" t="s">
        <v>41</v>
      </c>
      <c r="Y84" s="24"/>
      <c r="Z84" s="51" t="s">
        <v>11</v>
      </c>
      <c r="AA84" s="24"/>
      <c r="AB84" s="52"/>
      <c r="AC84" s="52"/>
      <c r="AD84" s="52"/>
      <c r="AE84" s="52"/>
      <c r="AF84" s="186"/>
      <c r="AG84" s="186"/>
      <c r="AH84" s="186"/>
      <c r="AI84" s="186"/>
      <c r="AJ84" s="52"/>
      <c r="AK84" s="52"/>
      <c r="AL84" s="52"/>
      <c r="AM84" s="52"/>
    </row>
    <row r="85" spans="1:39" ht="15">
      <c r="A85" s="97"/>
      <c r="B85" s="98"/>
      <c r="C85" s="99"/>
      <c r="D85" s="103"/>
      <c r="E85" s="103"/>
      <c r="F85" s="16"/>
      <c r="G85" s="14"/>
      <c r="H85" s="16"/>
      <c r="I85" s="14"/>
      <c r="J85" s="16"/>
      <c r="K85" s="16"/>
      <c r="L85" s="30"/>
      <c r="M85" s="30"/>
      <c r="N85" s="13"/>
      <c r="O85" s="30"/>
      <c r="P85" s="16"/>
      <c r="Q85" s="30"/>
      <c r="R85" s="30"/>
      <c r="S85" s="18"/>
      <c r="T85" s="16"/>
      <c r="U85" s="16"/>
      <c r="V85" s="16"/>
      <c r="W85" s="16"/>
      <c r="X85" s="16"/>
      <c r="Y85" s="16"/>
      <c r="Z85" s="18"/>
      <c r="AA85" s="16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</row>
    <row r="86" spans="1:39" ht="15">
      <c r="A86" s="101" t="s">
        <v>81</v>
      </c>
      <c r="B86" s="98"/>
      <c r="C86" s="99"/>
      <c r="D86" s="102" t="s">
        <v>44</v>
      </c>
      <c r="E86" s="103">
        <v>32.708</v>
      </c>
      <c r="F86" s="159">
        <v>99</v>
      </c>
      <c r="G86" s="171">
        <f>ROUND((E86*F86/1000),2)</f>
        <v>3.24</v>
      </c>
      <c r="H86" s="159">
        <v>99</v>
      </c>
      <c r="I86" s="171">
        <f>ROUND((E86*H86/1000),2)</f>
        <v>3.24</v>
      </c>
      <c r="J86" s="91">
        <f>ROUND((H86*95.2/100),2)</f>
        <v>94.25</v>
      </c>
      <c r="K86" s="16">
        <f>ROUND((E86*J86/1000),2)</f>
        <v>3.08</v>
      </c>
      <c r="L86" s="208">
        <f>J86*102.3/100</f>
        <v>96.41775</v>
      </c>
      <c r="M86" s="30"/>
      <c r="N86" s="127">
        <f>ROUND((E86*L86/1000),2)</f>
        <v>3.15</v>
      </c>
      <c r="O86" s="30"/>
      <c r="P86" s="130">
        <f>J86*102.7/100</f>
        <v>96.79475000000001</v>
      </c>
      <c r="Q86" s="30"/>
      <c r="R86" s="30"/>
      <c r="S86" s="18">
        <f>ROUND((E86*P86/1000),2)</f>
        <v>3.17</v>
      </c>
      <c r="T86" s="130">
        <f>L86*100.1/100</f>
        <v>96.51416775</v>
      </c>
      <c r="U86" s="16">
        <f>ROUND((E86*T86/1000),2)</f>
        <v>3.16</v>
      </c>
      <c r="V86" s="130">
        <f>P86*100.4/100</f>
        <v>97.18192900000003</v>
      </c>
      <c r="W86" s="16">
        <f>ROUND((E86*V86/1000),2)</f>
        <v>3.18</v>
      </c>
      <c r="X86" s="130">
        <f>T86*101.3/100</f>
        <v>97.76885193074999</v>
      </c>
      <c r="Y86" s="16">
        <f>ROUND((E86*X86/1000),2)</f>
        <v>3.2</v>
      </c>
      <c r="Z86" s="209">
        <f>V86*101.7/100</f>
        <v>98.83402179300003</v>
      </c>
      <c r="AA86" s="16">
        <f>ROUND((E86*Z86/1000),2)</f>
        <v>3.23</v>
      </c>
      <c r="AB86" s="154"/>
      <c r="AC86" s="52"/>
      <c r="AD86" s="154"/>
      <c r="AE86" s="149"/>
      <c r="AF86" s="187"/>
      <c r="AG86" s="52"/>
      <c r="AH86" s="154"/>
      <c r="AI86" s="52"/>
      <c r="AJ86" s="152"/>
      <c r="AK86" s="149"/>
      <c r="AL86" s="154"/>
      <c r="AM86" s="52"/>
    </row>
    <row r="87" spans="1:39" ht="15">
      <c r="A87" s="97" t="s">
        <v>16</v>
      </c>
      <c r="B87" s="93"/>
      <c r="C87" s="96"/>
      <c r="D87" s="103"/>
      <c r="E87" s="103"/>
      <c r="F87" s="16"/>
      <c r="G87" s="14">
        <f>G86</f>
        <v>3.24</v>
      </c>
      <c r="H87" s="16"/>
      <c r="I87" s="14">
        <f>I86</f>
        <v>3.24</v>
      </c>
      <c r="J87" s="16"/>
      <c r="K87" s="16">
        <f>K85+K86</f>
        <v>3.08</v>
      </c>
      <c r="L87" s="30"/>
      <c r="M87" s="30"/>
      <c r="N87" s="91">
        <f>N85+N86</f>
        <v>3.15</v>
      </c>
      <c r="O87" s="30"/>
      <c r="P87" s="16"/>
      <c r="Q87" s="30"/>
      <c r="R87" s="30"/>
      <c r="S87" s="16">
        <f>S85+S86</f>
        <v>3.17</v>
      </c>
      <c r="T87" s="16"/>
      <c r="U87" s="16">
        <f>U85+U86</f>
        <v>3.16</v>
      </c>
      <c r="V87" s="16"/>
      <c r="W87" s="16">
        <f>W85+W86</f>
        <v>3.18</v>
      </c>
      <c r="X87" s="16"/>
      <c r="Y87" s="16">
        <f>Y85+Y86</f>
        <v>3.2</v>
      </c>
      <c r="Z87" s="18"/>
      <c r="AA87" s="16">
        <f>AA85+AA86</f>
        <v>3.23</v>
      </c>
      <c r="AB87" s="52"/>
      <c r="AC87" s="52"/>
      <c r="AD87" s="52"/>
      <c r="AE87" s="149"/>
      <c r="AF87" s="52"/>
      <c r="AG87" s="52"/>
      <c r="AH87" s="52"/>
      <c r="AI87" s="52"/>
      <c r="AJ87" s="52"/>
      <c r="AK87" s="149"/>
      <c r="AL87" s="52"/>
      <c r="AM87" s="52"/>
    </row>
    <row r="88" spans="1:39" ht="15">
      <c r="A88" s="97" t="s">
        <v>26</v>
      </c>
      <c r="B88" s="93"/>
      <c r="C88" s="96"/>
      <c r="D88" s="103"/>
      <c r="E88" s="103"/>
      <c r="F88" s="16"/>
      <c r="G88" s="165">
        <v>112.5</v>
      </c>
      <c r="H88" s="16"/>
      <c r="I88" s="25">
        <f>ROUND((I87/G87*100),2)</f>
        <v>100</v>
      </c>
      <c r="J88" s="16"/>
      <c r="K88" s="25">
        <f>ROUND((K87/I87*100),2)</f>
        <v>95.06</v>
      </c>
      <c r="L88" s="30"/>
      <c r="M88" s="30"/>
      <c r="N88" s="131">
        <f>ROUND((N87/K87*100),2)</f>
        <v>102.27</v>
      </c>
      <c r="O88" s="30"/>
      <c r="P88" s="13"/>
      <c r="Q88" s="30"/>
      <c r="R88" s="30"/>
      <c r="S88" s="25">
        <f>ROUND((S87/K87*100),2)</f>
        <v>102.92</v>
      </c>
      <c r="T88" s="30"/>
      <c r="U88" s="25">
        <f>ROUND((U87/N87*100),2)</f>
        <v>100.32</v>
      </c>
      <c r="V88" s="18"/>
      <c r="W88" s="25">
        <f>ROUND((W87/S87*100),2)</f>
        <v>100.32</v>
      </c>
      <c r="X88" s="16"/>
      <c r="Y88" s="25">
        <f>ROUND((Y87/U87*100),2)</f>
        <v>101.27</v>
      </c>
      <c r="Z88" s="18"/>
      <c r="AA88" s="25">
        <f>ROUND((AA87/W87*100),2)</f>
        <v>101.57</v>
      </c>
      <c r="AB88" s="52"/>
      <c r="AC88" s="150"/>
      <c r="AD88" s="52"/>
      <c r="AE88" s="150"/>
      <c r="AF88" s="52"/>
      <c r="AG88" s="149"/>
      <c r="AH88" s="52"/>
      <c r="AI88" s="52"/>
      <c r="AJ88" s="52"/>
      <c r="AK88" s="150"/>
      <c r="AL88" s="52"/>
      <c r="AM88" s="52"/>
    </row>
    <row r="89" spans="1:39" ht="15">
      <c r="A89" s="97" t="s">
        <v>52</v>
      </c>
      <c r="B89" s="93"/>
      <c r="C89" s="96"/>
      <c r="D89" s="103"/>
      <c r="E89" s="103"/>
      <c r="F89" s="16"/>
      <c r="G89" s="14">
        <f>G87</f>
        <v>3.24</v>
      </c>
      <c r="H89" s="15"/>
      <c r="I89" s="14">
        <f>I87</f>
        <v>3.24</v>
      </c>
      <c r="J89" s="15"/>
      <c r="K89" s="14">
        <f>K87</f>
        <v>3.08</v>
      </c>
      <c r="L89" s="15"/>
      <c r="M89" s="42"/>
      <c r="N89" s="134">
        <f>N87</f>
        <v>3.15</v>
      </c>
      <c r="O89" s="42"/>
      <c r="P89" s="15"/>
      <c r="Q89" s="42"/>
      <c r="R89" s="42"/>
      <c r="S89" s="36">
        <f>S87</f>
        <v>3.17</v>
      </c>
      <c r="T89" s="15"/>
      <c r="U89" s="36">
        <f>U86</f>
        <v>3.16</v>
      </c>
      <c r="V89" s="15"/>
      <c r="W89" s="36">
        <f>W87</f>
        <v>3.18</v>
      </c>
      <c r="X89" s="15"/>
      <c r="Y89" s="36">
        <f>Y86</f>
        <v>3.2</v>
      </c>
      <c r="Z89" s="15"/>
      <c r="AA89" s="36">
        <f>AA86</f>
        <v>3.23</v>
      </c>
      <c r="AB89" s="52"/>
      <c r="AC89" s="52"/>
      <c r="AD89" s="52"/>
      <c r="AE89" s="153"/>
      <c r="AF89" s="52"/>
      <c r="AG89" s="52"/>
      <c r="AH89" s="52"/>
      <c r="AI89" s="153"/>
      <c r="AJ89" s="52"/>
      <c r="AK89" s="153" t="s">
        <v>36</v>
      </c>
      <c r="AL89" s="52"/>
      <c r="AM89" s="52"/>
    </row>
    <row r="90" spans="1:39" ht="15">
      <c r="A90" s="97" t="s">
        <v>53</v>
      </c>
      <c r="B90" s="108"/>
      <c r="C90" s="109" t="s">
        <v>36</v>
      </c>
      <c r="D90" s="100" t="s">
        <v>37</v>
      </c>
      <c r="E90" s="100"/>
      <c r="F90" s="22"/>
      <c r="G90" s="142">
        <v>112.5</v>
      </c>
      <c r="H90" s="143"/>
      <c r="I90" s="142">
        <f>I89/G89*100</f>
        <v>100</v>
      </c>
      <c r="J90" s="144"/>
      <c r="K90" s="142">
        <f>K89/I89*100</f>
        <v>95.06172839506173</v>
      </c>
      <c r="L90" s="144"/>
      <c r="M90" s="144">
        <f>M89/K89*100</f>
        <v>0</v>
      </c>
      <c r="N90" s="145">
        <f>N89/K89*100</f>
        <v>102.27272727272727</v>
      </c>
      <c r="O90" s="144" t="e">
        <f>O89/M89*100</f>
        <v>#DIV/0!</v>
      </c>
      <c r="P90" s="144"/>
      <c r="Q90" s="146"/>
      <c r="R90" s="146"/>
      <c r="S90" s="137">
        <f>S89/K89*100</f>
        <v>102.92207792207793</v>
      </c>
      <c r="T90" s="135"/>
      <c r="U90" s="147">
        <f>U89/N89*100</f>
        <v>100.31746031746032</v>
      </c>
      <c r="V90" s="143"/>
      <c r="W90" s="142">
        <f>W89/S89*100</f>
        <v>100.3154574132492</v>
      </c>
      <c r="X90" s="143"/>
      <c r="Y90" s="142">
        <f>Y89/U89*100</f>
        <v>101.26582278481013</v>
      </c>
      <c r="Z90" s="143"/>
      <c r="AA90" s="147">
        <f>AA89/W89*100</f>
        <v>101.57232704402514</v>
      </c>
      <c r="AB90" s="155"/>
      <c r="AC90" s="156"/>
      <c r="AD90" s="155"/>
      <c r="AE90" s="156"/>
      <c r="AF90" s="155"/>
      <c r="AG90" s="156"/>
      <c r="AH90" s="155"/>
      <c r="AI90" s="155"/>
      <c r="AJ90" s="155"/>
      <c r="AK90" s="156"/>
      <c r="AL90" s="155"/>
      <c r="AM90" s="155"/>
    </row>
    <row r="91" spans="1:39" ht="15">
      <c r="A91" s="110" t="s">
        <v>42</v>
      </c>
      <c r="B91" s="93"/>
      <c r="C91" s="96"/>
      <c r="D91" s="103"/>
      <c r="E91" s="103"/>
      <c r="F91" s="18"/>
      <c r="G91" s="15">
        <v>3.24</v>
      </c>
      <c r="H91" s="15"/>
      <c r="I91" s="15">
        <f>I89+I64+I81</f>
        <v>3.24</v>
      </c>
      <c r="J91" s="15"/>
      <c r="K91" s="15">
        <f>K89+K64+K81</f>
        <v>3.08</v>
      </c>
      <c r="L91" s="15"/>
      <c r="M91" s="15">
        <f>M57+M89</f>
        <v>0</v>
      </c>
      <c r="N91" s="130">
        <f>N89+N64+N81</f>
        <v>3.15</v>
      </c>
      <c r="O91" s="15">
        <f>O57+O89</f>
        <v>0</v>
      </c>
      <c r="P91" s="15"/>
      <c r="Q91" s="15">
        <f>Q57+Q89</f>
        <v>0</v>
      </c>
      <c r="R91" s="15">
        <f>R57+R89</f>
        <v>0</v>
      </c>
      <c r="S91" s="15">
        <f>S89+S64+S81</f>
        <v>3.17</v>
      </c>
      <c r="T91" s="15"/>
      <c r="U91" s="15">
        <f>U89+U64+U81</f>
        <v>3.16</v>
      </c>
      <c r="V91" s="15"/>
      <c r="W91" s="15">
        <f>W89+W64+W81</f>
        <v>3.18</v>
      </c>
      <c r="X91" s="15"/>
      <c r="Y91" s="15">
        <f>Y89+Y64+Y81</f>
        <v>3.2</v>
      </c>
      <c r="Z91" s="15"/>
      <c r="AA91" s="15">
        <f>AA89+AA64+AA81</f>
        <v>3.23</v>
      </c>
      <c r="AB91" s="52"/>
      <c r="AC91" s="149"/>
      <c r="AD91" s="52"/>
      <c r="AE91" s="149"/>
      <c r="AF91" s="52"/>
      <c r="AG91" s="149"/>
      <c r="AH91" s="52"/>
      <c r="AI91" s="149"/>
      <c r="AJ91" s="52"/>
      <c r="AK91" s="149"/>
      <c r="AL91" s="52"/>
      <c r="AM91" s="149"/>
    </row>
    <row r="92" spans="1:39" ht="15">
      <c r="A92" s="110" t="s">
        <v>38</v>
      </c>
      <c r="B92" s="111"/>
      <c r="C92" s="112"/>
      <c r="D92" s="113" t="s">
        <v>37</v>
      </c>
      <c r="E92" s="106"/>
      <c r="F92" s="16"/>
      <c r="G92" s="161">
        <v>0.52</v>
      </c>
      <c r="H92" s="161"/>
      <c r="I92" s="165">
        <f>I91/G91*100</f>
        <v>100</v>
      </c>
      <c r="J92" s="161"/>
      <c r="K92" s="165">
        <f>K91/I91*100</f>
        <v>95.06172839506173</v>
      </c>
      <c r="L92" s="161"/>
      <c r="M92" s="161"/>
      <c r="N92" s="165">
        <f>N91/K91*100</f>
        <v>102.27272727272727</v>
      </c>
      <c r="O92" s="161"/>
      <c r="P92" s="161"/>
      <c r="Q92" s="161"/>
      <c r="R92" s="161"/>
      <c r="S92" s="165">
        <f>S91/K91*100</f>
        <v>102.92207792207793</v>
      </c>
      <c r="T92" s="161"/>
      <c r="U92" s="165">
        <f>U91/N91*100</f>
        <v>100.31746031746032</v>
      </c>
      <c r="V92" s="161"/>
      <c r="W92" s="165">
        <f>W91/S91*100</f>
        <v>100.3154574132492</v>
      </c>
      <c r="X92" s="161"/>
      <c r="Y92" s="165">
        <f>Y91/U91*100</f>
        <v>101.26582278481013</v>
      </c>
      <c r="Z92" s="161"/>
      <c r="AA92" s="165">
        <f>AA91/W91*100</f>
        <v>101.57232704402514</v>
      </c>
      <c r="AB92" s="155"/>
      <c r="AC92" s="156"/>
      <c r="AD92" s="155"/>
      <c r="AE92" s="156"/>
      <c r="AF92" s="155"/>
      <c r="AG92" s="156"/>
      <c r="AH92" s="155"/>
      <c r="AI92" s="156"/>
      <c r="AJ92" s="52"/>
      <c r="AK92" s="150"/>
      <c r="AL92" s="52"/>
      <c r="AM92" s="150"/>
    </row>
    <row r="93" spans="1:39" ht="15">
      <c r="A93" s="114" t="s">
        <v>39</v>
      </c>
      <c r="B93" s="108"/>
      <c r="C93" s="109"/>
      <c r="D93" s="100"/>
      <c r="E93" s="100"/>
      <c r="F93" s="24"/>
      <c r="G93" s="22"/>
      <c r="H93" s="22"/>
      <c r="I93" s="22"/>
      <c r="J93" s="22"/>
      <c r="K93" s="22"/>
      <c r="L93" s="23"/>
      <c r="M93" s="23"/>
      <c r="N93" s="29"/>
      <c r="O93" s="23"/>
      <c r="P93" s="29"/>
      <c r="Q93" s="23"/>
      <c r="R93" s="23"/>
      <c r="S93" s="22"/>
      <c r="T93" s="22"/>
      <c r="U93" s="24"/>
      <c r="V93" s="22"/>
      <c r="W93" s="22"/>
      <c r="X93" s="23"/>
      <c r="Y93" s="22"/>
      <c r="Z93" s="22"/>
      <c r="AA93" s="16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</row>
    <row r="94" spans="1:21" ht="15.75">
      <c r="A94" s="1"/>
      <c r="B94" s="2"/>
      <c r="C94" s="2"/>
      <c r="D94" s="6"/>
      <c r="E94" s="7" t="s">
        <v>54</v>
      </c>
      <c r="F94" s="3"/>
      <c r="G94" s="2"/>
      <c r="U94" s="2"/>
    </row>
    <row r="95" ht="15">
      <c r="F95" s="3"/>
    </row>
  </sheetData>
  <sheetProtection/>
  <mergeCells count="52">
    <mergeCell ref="D66:AA68"/>
    <mergeCell ref="D59:AA59"/>
    <mergeCell ref="D17:AA19"/>
    <mergeCell ref="A63:C63"/>
    <mergeCell ref="A62:C62"/>
    <mergeCell ref="A61:C61"/>
    <mergeCell ref="F10:F14"/>
    <mergeCell ref="G10:G14"/>
    <mergeCell ref="I10:I14"/>
    <mergeCell ref="J10:J14"/>
    <mergeCell ref="L10:L14"/>
    <mergeCell ref="A65:C65"/>
    <mergeCell ref="A64:C64"/>
    <mergeCell ref="A59:C59"/>
    <mergeCell ref="A60:C60"/>
    <mergeCell ref="K10:K14"/>
    <mergeCell ref="P10:P14"/>
    <mergeCell ref="X10:X14"/>
    <mergeCell ref="S10:S14"/>
    <mergeCell ref="N10:N14"/>
    <mergeCell ref="T10:T14"/>
    <mergeCell ref="U10:U14"/>
    <mergeCell ref="H10:H14"/>
    <mergeCell ref="AB83:AC83"/>
    <mergeCell ref="AB8:AC8"/>
    <mergeCell ref="AB10:AB14"/>
    <mergeCell ref="AC10:AC14"/>
    <mergeCell ref="AA10:AA14"/>
    <mergeCell ref="Z10:Z14"/>
    <mergeCell ref="Y10:Y14"/>
    <mergeCell ref="W10:W14"/>
    <mergeCell ref="V10:V14"/>
    <mergeCell ref="AD10:AD14"/>
    <mergeCell ref="AE10:AE14"/>
    <mergeCell ref="AD83:AE83"/>
    <mergeCell ref="AF8:AG8"/>
    <mergeCell ref="AF10:AF14"/>
    <mergeCell ref="AG10:AG14"/>
    <mergeCell ref="AF45:AI45"/>
    <mergeCell ref="AM10:AM14"/>
    <mergeCell ref="AH10:AH14"/>
    <mergeCell ref="AI10:AI14"/>
    <mergeCell ref="AJ8:AK8"/>
    <mergeCell ref="AJ10:AJ14"/>
    <mergeCell ref="AK10:AK14"/>
    <mergeCell ref="AL10:AL14"/>
    <mergeCell ref="AJ45:AM45"/>
    <mergeCell ref="AF46:AG46"/>
    <mergeCell ref="AH46:AI46"/>
    <mergeCell ref="AJ46:AK46"/>
    <mergeCell ref="AL46:AM46"/>
    <mergeCell ref="AJ83:AM8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2014-08-04T15:53:56Z</cp:lastPrinted>
  <dcterms:created xsi:type="dcterms:W3CDTF">2006-09-28T05:33:49Z</dcterms:created>
  <dcterms:modified xsi:type="dcterms:W3CDTF">2020-09-28T04:44:37Z</dcterms:modified>
  <cp:category/>
  <cp:version/>
  <cp:contentType/>
  <cp:contentStatus/>
</cp:coreProperties>
</file>